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08" windowWidth="10500" windowHeight="10596" firstSheet="1" activeTab="1"/>
  </bookViews>
  <sheets>
    <sheet name="список" sheetId="7" state="hidden" r:id="rId1"/>
    <sheet name="кратко" sheetId="9" r:id="rId2"/>
    <sheet name="результаты" sheetId="6" r:id="rId3"/>
    <sheet name="ответы команд" sheetId="4" r:id="rId4"/>
  </sheets>
  <definedNames>
    <definedName name="_xlnm._FilterDatabase" localSheetId="3" hidden="1">'ответы команд'!$A$4:$BU$26</definedName>
    <definedName name="_xlnm._FilterDatabase" localSheetId="2" hidden="1">результаты!$A$3:$M$26</definedName>
  </definedNames>
  <calcPr calcId="145621"/>
</workbook>
</file>

<file path=xl/calcChain.xml><?xml version="1.0" encoding="utf-8"?>
<calcChain xmlns="http://schemas.openxmlformats.org/spreadsheetml/2006/main">
  <c r="AO14" i="4" l="1"/>
  <c r="AC19" i="4"/>
  <c r="BV4" i="4"/>
  <c r="G4" i="4"/>
  <c r="BQ20" i="4"/>
  <c r="BT20" i="4"/>
  <c r="AJ5" i="6" s="1"/>
  <c r="BV20" i="4"/>
  <c r="BQ12" i="4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AK5" i="6"/>
  <c r="BV7" i="4"/>
  <c r="BN7" i="4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4" i="9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BE8" i="4" l="1"/>
  <c r="BC8" i="4"/>
  <c r="BA8" i="4"/>
  <c r="BA11" i="4"/>
  <c r="BC11" i="4"/>
  <c r="BE11" i="4"/>
  <c r="AG8" i="4"/>
  <c r="K24" i="4"/>
  <c r="K23" i="4"/>
  <c r="M23" i="4"/>
  <c r="M24" i="4"/>
  <c r="AY5" i="4"/>
  <c r="AY7" i="4"/>
  <c r="Q8" i="4"/>
  <c r="K8" i="4"/>
  <c r="BS26" i="4"/>
  <c r="BP26" i="4"/>
  <c r="BM26" i="4"/>
  <c r="BM4" i="4"/>
  <c r="S22" i="4"/>
  <c r="O22" i="4"/>
  <c r="AY15" i="4"/>
  <c r="AY12" i="4"/>
  <c r="K16" i="4"/>
  <c r="O20" i="4"/>
  <c r="W6" i="4"/>
  <c r="M21" i="4"/>
  <c r="K13" i="4"/>
  <c r="O11" i="4"/>
  <c r="Q11" i="4"/>
  <c r="W17" i="4" l="1"/>
  <c r="BG7" i="4"/>
  <c r="K17" i="4"/>
  <c r="K14" i="4"/>
  <c r="K7" i="4"/>
  <c r="K6" i="4"/>
  <c r="S8" i="4"/>
  <c r="S11" i="4"/>
  <c r="BT19" i="4"/>
  <c r="AJ24" i="6" s="1"/>
  <c r="BT21" i="4"/>
  <c r="AJ17" i="6" s="1"/>
  <c r="BT22" i="4"/>
  <c r="AJ22" i="6" s="1"/>
  <c r="BT23" i="4"/>
  <c r="BT24" i="4"/>
  <c r="AJ18" i="6" s="1"/>
  <c r="BT6" i="4"/>
  <c r="AJ12" i="6" s="1"/>
  <c r="BT7" i="4"/>
  <c r="AJ7" i="6" s="1"/>
  <c r="BT8" i="4"/>
  <c r="AJ11" i="6" s="1"/>
  <c r="BT9" i="4"/>
  <c r="AJ15" i="6" s="1"/>
  <c r="BT10" i="4"/>
  <c r="AJ23" i="6" s="1"/>
  <c r="BT11" i="4"/>
  <c r="AJ19" i="6" s="1"/>
  <c r="BT12" i="4"/>
  <c r="AJ13" i="6" s="1"/>
  <c r="BT13" i="4"/>
  <c r="AJ21" i="6" s="1"/>
  <c r="BT14" i="4"/>
  <c r="AJ6" i="6" s="1"/>
  <c r="BT15" i="4"/>
  <c r="AJ14" i="6" s="1"/>
  <c r="BT16" i="4"/>
  <c r="AJ9" i="6" s="1"/>
  <c r="BT17" i="4"/>
  <c r="BT18" i="4"/>
  <c r="AJ8" i="6" s="1"/>
  <c r="BT5" i="4"/>
  <c r="AJ10" i="6" s="1"/>
  <c r="Y12" i="4"/>
  <c r="AJ4" i="6"/>
  <c r="Y5" i="4"/>
  <c r="Y6" i="4"/>
  <c r="Y7" i="4"/>
  <c r="Y8" i="4"/>
  <c r="Y9" i="4"/>
  <c r="Y10" i="4"/>
  <c r="Y11" i="4"/>
  <c r="Y13" i="4"/>
  <c r="Y14" i="4"/>
  <c r="Y15" i="4"/>
  <c r="Y16" i="4"/>
  <c r="Y17" i="4"/>
  <c r="Y18" i="4"/>
  <c r="Y19" i="4"/>
  <c r="Y20" i="4"/>
  <c r="Y21" i="4"/>
  <c r="Y22" i="4"/>
  <c r="Y23" i="4"/>
  <c r="Y24" i="4"/>
  <c r="W24" i="4"/>
  <c r="W23" i="4"/>
  <c r="W22" i="4"/>
  <c r="W20" i="4"/>
  <c r="W19" i="4"/>
  <c r="W18" i="4"/>
  <c r="W16" i="4"/>
  <c r="W15" i="4"/>
  <c r="W13" i="4"/>
  <c r="W12" i="4"/>
  <c r="W11" i="4"/>
  <c r="W10" i="4"/>
  <c r="W9" i="4"/>
  <c r="W8" i="4"/>
  <c r="W7" i="4"/>
  <c r="W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S24" i="4"/>
  <c r="S23" i="4"/>
  <c r="S21" i="4"/>
  <c r="S20" i="4"/>
  <c r="S19" i="4"/>
  <c r="S18" i="4"/>
  <c r="S17" i="4"/>
  <c r="S16" i="4"/>
  <c r="S15" i="4"/>
  <c r="S14" i="4"/>
  <c r="S13" i="4"/>
  <c r="S12" i="4"/>
  <c r="S10" i="4"/>
  <c r="S9" i="4"/>
  <c r="S7" i="4"/>
  <c r="S6" i="4"/>
  <c r="S5" i="4"/>
  <c r="Q24" i="4"/>
  <c r="Q23" i="4"/>
  <c r="Q22" i="4"/>
  <c r="Q20" i="4"/>
  <c r="Q19" i="4"/>
  <c r="Q16" i="4"/>
  <c r="Q14" i="4"/>
  <c r="Q13" i="4"/>
  <c r="Q12" i="4"/>
  <c r="Q10" i="4"/>
  <c r="Q9" i="4"/>
  <c r="Q7" i="4"/>
  <c r="Q6" i="4"/>
  <c r="Q5" i="4"/>
  <c r="O24" i="4"/>
  <c r="O23" i="4"/>
  <c r="O21" i="4"/>
  <c r="O19" i="4"/>
  <c r="O18" i="4"/>
  <c r="O17" i="4"/>
  <c r="O16" i="4"/>
  <c r="O15" i="4"/>
  <c r="O14" i="4"/>
  <c r="O13" i="4"/>
  <c r="O12" i="4"/>
  <c r="O10" i="4"/>
  <c r="O9" i="4"/>
  <c r="O8" i="4"/>
  <c r="O7" i="4"/>
  <c r="O6" i="4"/>
  <c r="O5" i="4"/>
  <c r="M22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K22" i="4"/>
  <c r="K21" i="4"/>
  <c r="K20" i="4"/>
  <c r="K19" i="4"/>
  <c r="K18" i="4"/>
  <c r="K15" i="4"/>
  <c r="K12" i="4"/>
  <c r="K11" i="4"/>
  <c r="K10" i="4"/>
  <c r="K9" i="4"/>
  <c r="K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BU24" i="4"/>
  <c r="BU23" i="4"/>
  <c r="BU22" i="4"/>
  <c r="BU21" i="4"/>
  <c r="BU20" i="4"/>
  <c r="BU19" i="4"/>
  <c r="BU18" i="4"/>
  <c r="BU17" i="4"/>
  <c r="BU16" i="4"/>
  <c r="BU15" i="4"/>
  <c r="BU14" i="4"/>
  <c r="BU13" i="4"/>
  <c r="BU12" i="4"/>
  <c r="BU11" i="4"/>
  <c r="BU10" i="4"/>
  <c r="BU9" i="4"/>
  <c r="BU8" i="4"/>
  <c r="BU7" i="4"/>
  <c r="BU6" i="4"/>
  <c r="BU5" i="4"/>
  <c r="BS4" i="4"/>
  <c r="BP4" i="4"/>
  <c r="BN5" i="4"/>
  <c r="BQ24" i="4"/>
  <c r="BQ23" i="4"/>
  <c r="BQ22" i="4"/>
  <c r="BQ21" i="4"/>
  <c r="BQ19" i="4"/>
  <c r="BQ18" i="4"/>
  <c r="BQ17" i="4"/>
  <c r="AJ16" i="6" s="1"/>
  <c r="BQ16" i="4"/>
  <c r="BQ15" i="4"/>
  <c r="BQ14" i="4"/>
  <c r="BQ13" i="4"/>
  <c r="BQ11" i="4"/>
  <c r="BQ10" i="4"/>
  <c r="BQ9" i="4"/>
  <c r="BQ8" i="4"/>
  <c r="BQ7" i="4"/>
  <c r="G7" i="4" s="1"/>
  <c r="BQ6" i="4"/>
  <c r="BQ5" i="4"/>
  <c r="BN24" i="4"/>
  <c r="BN23" i="4"/>
  <c r="BN22" i="4"/>
  <c r="BN21" i="4"/>
  <c r="BN20" i="4"/>
  <c r="G20" i="4" s="1"/>
  <c r="BN19" i="4"/>
  <c r="BN18" i="4"/>
  <c r="BN17" i="4"/>
  <c r="BN16" i="4"/>
  <c r="BN15" i="4"/>
  <c r="BN14" i="4"/>
  <c r="BN13" i="4"/>
  <c r="BN12" i="4"/>
  <c r="BN11" i="4"/>
  <c r="BN10" i="4"/>
  <c r="BN9" i="4"/>
  <c r="BN8" i="4"/>
  <c r="BN6" i="4"/>
  <c r="BI24" i="4"/>
  <c r="BI23" i="4"/>
  <c r="BI22" i="4"/>
  <c r="BI21" i="4"/>
  <c r="BI20" i="4"/>
  <c r="BI19" i="4"/>
  <c r="BI18" i="4"/>
  <c r="BI17" i="4"/>
  <c r="BI16" i="4"/>
  <c r="BI15" i="4"/>
  <c r="BI14" i="4"/>
  <c r="BI13" i="4"/>
  <c r="BI12" i="4"/>
  <c r="BI11" i="4"/>
  <c r="BI10" i="4"/>
  <c r="BI9" i="4"/>
  <c r="BI8" i="4"/>
  <c r="BI7" i="4"/>
  <c r="BI6" i="4"/>
  <c r="BI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6" i="4"/>
  <c r="BG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2" i="4"/>
  <c r="BE10" i="4"/>
  <c r="BE9" i="4"/>
  <c r="BE7" i="4"/>
  <c r="BE6" i="4"/>
  <c r="BE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0" i="4"/>
  <c r="BC9" i="4"/>
  <c r="BC7" i="4"/>
  <c r="BC6" i="4"/>
  <c r="BC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0" i="4"/>
  <c r="BA9" i="4"/>
  <c r="BA7" i="4"/>
  <c r="BA6" i="4"/>
  <c r="BA5" i="4"/>
  <c r="AY24" i="4"/>
  <c r="AY23" i="4"/>
  <c r="AY22" i="4"/>
  <c r="AY21" i="4"/>
  <c r="AY20" i="4"/>
  <c r="AY19" i="4"/>
  <c r="AY18" i="4"/>
  <c r="AY17" i="4"/>
  <c r="AY16" i="4"/>
  <c r="AY14" i="4"/>
  <c r="AY13" i="4"/>
  <c r="AY11" i="4"/>
  <c r="AY10" i="4"/>
  <c r="AY9" i="4"/>
  <c r="AY8" i="4"/>
  <c r="AY6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O24" i="4"/>
  <c r="AO23" i="4"/>
  <c r="AO22" i="4"/>
  <c r="AO21" i="4"/>
  <c r="AO20" i="4"/>
  <c r="AO19" i="4"/>
  <c r="AO18" i="4"/>
  <c r="AO17" i="4"/>
  <c r="AO16" i="4"/>
  <c r="AO15" i="4"/>
  <c r="AO13" i="4"/>
  <c r="AO12" i="4"/>
  <c r="AO11" i="4"/>
  <c r="AO10" i="4"/>
  <c r="AO9" i="4"/>
  <c r="AO8" i="4"/>
  <c r="AO7" i="4"/>
  <c r="AO6" i="4"/>
  <c r="AO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7" i="4"/>
  <c r="AG6" i="4"/>
  <c r="AG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C24" i="4"/>
  <c r="AC23" i="4"/>
  <c r="AC22" i="4"/>
  <c r="AC21" i="4"/>
  <c r="AC20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5" i="4"/>
  <c r="AJ20" i="6" l="1"/>
  <c r="E21" i="4"/>
  <c r="BU26" i="4"/>
  <c r="AJ26" i="6"/>
  <c r="BU4" i="4"/>
  <c r="F4" i="4" s="1"/>
  <c r="BT26" i="4"/>
  <c r="G6" i="4"/>
  <c r="G10" i="4"/>
  <c r="G14" i="4"/>
  <c r="G18" i="4"/>
  <c r="G22" i="4"/>
  <c r="G5" i="4"/>
  <c r="G11" i="4"/>
  <c r="G15" i="4"/>
  <c r="G19" i="4"/>
  <c r="G23" i="4"/>
  <c r="G8" i="4"/>
  <c r="G12" i="4"/>
  <c r="G16" i="4"/>
  <c r="G24" i="4"/>
  <c r="G9" i="4"/>
  <c r="G13" i="4"/>
  <c r="G17" i="4"/>
  <c r="G21" i="4"/>
  <c r="BI4" i="4"/>
  <c r="BG4" i="4"/>
  <c r="BE4" i="4"/>
  <c r="BC4" i="4"/>
  <c r="BA4" i="4"/>
  <c r="AY4" i="4"/>
  <c r="AW4" i="4"/>
  <c r="AU4" i="4"/>
  <c r="AS4" i="4"/>
  <c r="AQ4" i="4"/>
  <c r="AO4" i="4"/>
  <c r="AM4" i="4"/>
  <c r="AK4" i="4"/>
  <c r="AI4" i="4"/>
  <c r="AG4" i="4"/>
  <c r="AE4" i="4"/>
  <c r="AC4" i="4"/>
  <c r="AA4" i="4"/>
  <c r="C21" i="4" l="1"/>
  <c r="E5" i="4"/>
  <c r="C5" i="4" s="1"/>
  <c r="AB10" i="6" l="1"/>
  <c r="AE10" i="6"/>
  <c r="AF10" i="6"/>
  <c r="AH10" i="6"/>
  <c r="AI10" i="6"/>
  <c r="P12" i="6"/>
  <c r="Q12" i="6"/>
  <c r="AB12" i="6"/>
  <c r="AH12" i="6"/>
  <c r="AI12" i="6"/>
  <c r="O7" i="6"/>
  <c r="AH7" i="6"/>
  <c r="AI7" i="6"/>
  <c r="P11" i="6"/>
  <c r="Q11" i="6"/>
  <c r="S11" i="6"/>
  <c r="AB11" i="6"/>
  <c r="AE11" i="6"/>
  <c r="AH11" i="6"/>
  <c r="AI11" i="6"/>
  <c r="O15" i="6"/>
  <c r="P15" i="6"/>
  <c r="Q15" i="6"/>
  <c r="S15" i="6"/>
  <c r="T15" i="6"/>
  <c r="W15" i="6"/>
  <c r="X15" i="6"/>
  <c r="Z15" i="6"/>
  <c r="AA15" i="6"/>
  <c r="AE15" i="6"/>
  <c r="AF15" i="6"/>
  <c r="AH15" i="6"/>
  <c r="AI15" i="6"/>
  <c r="Q23" i="6"/>
  <c r="AB23" i="6"/>
  <c r="AE23" i="6"/>
  <c r="AH23" i="6"/>
  <c r="AI23" i="6"/>
  <c r="O19" i="6"/>
  <c r="Q19" i="6"/>
  <c r="AE19" i="6"/>
  <c r="AH19" i="6"/>
  <c r="AI19" i="6"/>
  <c r="P13" i="6"/>
  <c r="Q13" i="6"/>
  <c r="AE13" i="6"/>
  <c r="AH13" i="6"/>
  <c r="AI13" i="6"/>
  <c r="N21" i="6"/>
  <c r="O21" i="6"/>
  <c r="P21" i="6"/>
  <c r="Q21" i="6"/>
  <c r="S21" i="6"/>
  <c r="T21" i="6"/>
  <c r="U21" i="6"/>
  <c r="V21" i="6"/>
  <c r="W21" i="6"/>
  <c r="X21" i="6"/>
  <c r="Y21" i="6"/>
  <c r="Z21" i="6"/>
  <c r="AA21" i="6"/>
  <c r="AB21" i="6"/>
  <c r="AD21" i="6"/>
  <c r="AE21" i="6"/>
  <c r="AF21" i="6"/>
  <c r="AH21" i="6"/>
  <c r="AI21" i="6"/>
  <c r="O6" i="6"/>
  <c r="Q6" i="6"/>
  <c r="AE6" i="6"/>
  <c r="AH6" i="6"/>
  <c r="AI6" i="6"/>
  <c r="O14" i="6"/>
  <c r="Q14" i="6"/>
  <c r="T14" i="6"/>
  <c r="X14" i="6"/>
  <c r="AB14" i="6"/>
  <c r="AE14" i="6"/>
  <c r="AH14" i="6"/>
  <c r="AI14" i="6"/>
  <c r="O9" i="6"/>
  <c r="P9" i="6"/>
  <c r="Q9" i="6"/>
  <c r="AE9" i="6"/>
  <c r="AH9" i="6"/>
  <c r="AI9" i="6"/>
  <c r="Q16" i="6"/>
  <c r="S16" i="6"/>
  <c r="U16" i="6"/>
  <c r="Y16" i="6"/>
  <c r="Z16" i="6"/>
  <c r="AA16" i="6"/>
  <c r="AB16" i="6"/>
  <c r="AC16" i="6"/>
  <c r="AE16" i="6"/>
  <c r="AF16" i="6"/>
  <c r="AH16" i="6"/>
  <c r="AI16" i="6"/>
  <c r="O8" i="6"/>
  <c r="AE8" i="6"/>
  <c r="AH8" i="6"/>
  <c r="AI8" i="6"/>
  <c r="O24" i="6"/>
  <c r="P24" i="6"/>
  <c r="Q24" i="6"/>
  <c r="S24" i="6"/>
  <c r="X24" i="6"/>
  <c r="AB24" i="6"/>
  <c r="AE24" i="6"/>
  <c r="AH24" i="6"/>
  <c r="AI24" i="6"/>
  <c r="AE5" i="6"/>
  <c r="AH5" i="6"/>
  <c r="AI5" i="6"/>
  <c r="O17" i="6"/>
  <c r="P17" i="6"/>
  <c r="AB17" i="6"/>
  <c r="AH17" i="6"/>
  <c r="AI17" i="6"/>
  <c r="O22" i="6"/>
  <c r="P22" i="6"/>
  <c r="Q22" i="6"/>
  <c r="S22" i="6"/>
  <c r="T22" i="6"/>
  <c r="U22" i="6"/>
  <c r="V22" i="6"/>
  <c r="W22" i="6"/>
  <c r="X22" i="6"/>
  <c r="Z22" i="6"/>
  <c r="AB22" i="6"/>
  <c r="AH22" i="6"/>
  <c r="AI22" i="6"/>
  <c r="O20" i="6"/>
  <c r="P20" i="6"/>
  <c r="Q20" i="6"/>
  <c r="S20" i="6"/>
  <c r="T20" i="6"/>
  <c r="V20" i="6"/>
  <c r="W20" i="6"/>
  <c r="X20" i="6"/>
  <c r="Y20" i="6"/>
  <c r="Z20" i="6"/>
  <c r="AA20" i="6"/>
  <c r="AB20" i="6"/>
  <c r="AC20" i="6"/>
  <c r="AE20" i="6"/>
  <c r="AF20" i="6"/>
  <c r="AH20" i="6"/>
  <c r="AI20" i="6"/>
  <c r="N18" i="6"/>
  <c r="O18" i="6"/>
  <c r="P18" i="6"/>
  <c r="Q18" i="6"/>
  <c r="S18" i="6"/>
  <c r="T18" i="6"/>
  <c r="U18" i="6"/>
  <c r="W18" i="6"/>
  <c r="Y18" i="6"/>
  <c r="Z18" i="6"/>
  <c r="AA18" i="6"/>
  <c r="AB18" i="6"/>
  <c r="AC18" i="6"/>
  <c r="AE18" i="6"/>
  <c r="AH18" i="6"/>
  <c r="AI18" i="6"/>
  <c r="AI4" i="6"/>
  <c r="AH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F10" i="6"/>
  <c r="G10" i="6"/>
  <c r="H10" i="6"/>
  <c r="I10" i="6"/>
  <c r="J10" i="6"/>
  <c r="K10" i="6"/>
  <c r="L10" i="6"/>
  <c r="M10" i="6"/>
  <c r="F12" i="6"/>
  <c r="G12" i="6"/>
  <c r="H12" i="6"/>
  <c r="I12" i="6"/>
  <c r="J12" i="6"/>
  <c r="K12" i="6"/>
  <c r="L12" i="6"/>
  <c r="M12" i="6"/>
  <c r="F7" i="6"/>
  <c r="G7" i="6"/>
  <c r="H7" i="6"/>
  <c r="I7" i="6"/>
  <c r="J7" i="6"/>
  <c r="K7" i="6"/>
  <c r="L7" i="6"/>
  <c r="M7" i="6"/>
  <c r="F11" i="6"/>
  <c r="G11" i="6"/>
  <c r="H11" i="6"/>
  <c r="I11" i="6"/>
  <c r="J11" i="6"/>
  <c r="K11" i="6"/>
  <c r="L11" i="6"/>
  <c r="M11" i="6"/>
  <c r="F15" i="6"/>
  <c r="G15" i="6"/>
  <c r="H15" i="6"/>
  <c r="I15" i="6"/>
  <c r="J15" i="6"/>
  <c r="K15" i="6"/>
  <c r="L15" i="6"/>
  <c r="M15" i="6"/>
  <c r="F23" i="6"/>
  <c r="G23" i="6"/>
  <c r="H23" i="6"/>
  <c r="I23" i="6"/>
  <c r="J23" i="6"/>
  <c r="K23" i="6"/>
  <c r="L23" i="6"/>
  <c r="M23" i="6"/>
  <c r="F19" i="6"/>
  <c r="G19" i="6"/>
  <c r="H19" i="6"/>
  <c r="I19" i="6"/>
  <c r="J19" i="6"/>
  <c r="K19" i="6"/>
  <c r="L19" i="6"/>
  <c r="M19" i="6"/>
  <c r="G13" i="6"/>
  <c r="H13" i="6"/>
  <c r="I13" i="6"/>
  <c r="J13" i="6"/>
  <c r="K13" i="6"/>
  <c r="L13" i="6"/>
  <c r="M13" i="6"/>
  <c r="F21" i="6"/>
  <c r="G21" i="6"/>
  <c r="H21" i="6"/>
  <c r="I21" i="6"/>
  <c r="J21" i="6"/>
  <c r="K21" i="6"/>
  <c r="L21" i="6"/>
  <c r="M21" i="6"/>
  <c r="F6" i="6"/>
  <c r="G6" i="6"/>
  <c r="H6" i="6"/>
  <c r="I6" i="6"/>
  <c r="J6" i="6"/>
  <c r="K6" i="6"/>
  <c r="L6" i="6"/>
  <c r="M6" i="6"/>
  <c r="F14" i="6"/>
  <c r="G14" i="6"/>
  <c r="H14" i="6"/>
  <c r="I14" i="6"/>
  <c r="J14" i="6"/>
  <c r="K14" i="6"/>
  <c r="L14" i="6"/>
  <c r="M14" i="6"/>
  <c r="F9" i="6"/>
  <c r="G9" i="6"/>
  <c r="H9" i="6"/>
  <c r="I9" i="6"/>
  <c r="J9" i="6"/>
  <c r="K9" i="6"/>
  <c r="L9" i="6"/>
  <c r="M9" i="6"/>
  <c r="F16" i="6"/>
  <c r="G16" i="6"/>
  <c r="H16" i="6"/>
  <c r="I16" i="6"/>
  <c r="J16" i="6"/>
  <c r="K16" i="6"/>
  <c r="L16" i="6"/>
  <c r="M16" i="6"/>
  <c r="F8" i="6"/>
  <c r="G8" i="6"/>
  <c r="H8" i="6"/>
  <c r="I8" i="6"/>
  <c r="J8" i="6"/>
  <c r="K8" i="6"/>
  <c r="L8" i="6"/>
  <c r="M8" i="6"/>
  <c r="F24" i="6"/>
  <c r="G24" i="6"/>
  <c r="H24" i="6"/>
  <c r="I24" i="6"/>
  <c r="J24" i="6"/>
  <c r="K24" i="6"/>
  <c r="L24" i="6"/>
  <c r="M24" i="6"/>
  <c r="G5" i="6"/>
  <c r="H5" i="6"/>
  <c r="I5" i="6"/>
  <c r="J5" i="6"/>
  <c r="K5" i="6"/>
  <c r="L5" i="6"/>
  <c r="M5" i="6"/>
  <c r="F17" i="6"/>
  <c r="G17" i="6"/>
  <c r="H17" i="6"/>
  <c r="I17" i="6"/>
  <c r="J17" i="6"/>
  <c r="K17" i="6"/>
  <c r="L17" i="6"/>
  <c r="M17" i="6"/>
  <c r="F22" i="6"/>
  <c r="G22" i="6"/>
  <c r="H22" i="6"/>
  <c r="I22" i="6"/>
  <c r="J22" i="6"/>
  <c r="K22" i="6"/>
  <c r="L22" i="6"/>
  <c r="M22" i="6"/>
  <c r="F20" i="6"/>
  <c r="G20" i="6"/>
  <c r="H20" i="6"/>
  <c r="I20" i="6"/>
  <c r="J20" i="6"/>
  <c r="K20" i="6"/>
  <c r="L20" i="6"/>
  <c r="M20" i="6"/>
  <c r="F18" i="6"/>
  <c r="G18" i="6"/>
  <c r="H18" i="6"/>
  <c r="I18" i="6"/>
  <c r="J18" i="6"/>
  <c r="K18" i="6"/>
  <c r="L18" i="6"/>
  <c r="M18" i="6"/>
  <c r="R22" i="6"/>
  <c r="E16" i="6"/>
  <c r="AD16" i="6"/>
  <c r="X16" i="6"/>
  <c r="W16" i="6"/>
  <c r="V16" i="6"/>
  <c r="T16" i="6"/>
  <c r="R16" i="6"/>
  <c r="P16" i="6"/>
  <c r="O16" i="6"/>
  <c r="N16" i="6"/>
  <c r="X17" i="6"/>
  <c r="AD17" i="6"/>
  <c r="AE22" i="6"/>
  <c r="E17" i="6"/>
  <c r="AF17" i="6"/>
  <c r="AE17" i="6"/>
  <c r="AC17" i="6"/>
  <c r="AA17" i="6"/>
  <c r="Z17" i="6"/>
  <c r="Y17" i="6"/>
  <c r="W17" i="6"/>
  <c r="V17" i="6"/>
  <c r="U17" i="6"/>
  <c r="T17" i="6"/>
  <c r="S17" i="6"/>
  <c r="R17" i="6"/>
  <c r="Q17" i="6"/>
  <c r="N17" i="6"/>
  <c r="E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N7" i="6"/>
  <c r="E20" i="6"/>
  <c r="AD20" i="6"/>
  <c r="R20" i="6"/>
  <c r="N20" i="6"/>
  <c r="E14" i="6"/>
  <c r="AF14" i="6"/>
  <c r="AD14" i="6"/>
  <c r="AC14" i="6"/>
  <c r="AA14" i="6"/>
  <c r="Z14" i="6"/>
  <c r="Y14" i="6"/>
  <c r="W14" i="6"/>
  <c r="V14" i="6"/>
  <c r="U14" i="6"/>
  <c r="S14" i="6"/>
  <c r="R14" i="6"/>
  <c r="P14" i="6"/>
  <c r="N14" i="6"/>
  <c r="E21" i="6"/>
  <c r="AC21" i="6"/>
  <c r="AF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O13" i="6"/>
  <c r="N13" i="6"/>
  <c r="F13" i="6"/>
  <c r="E11" i="6"/>
  <c r="AF11" i="6"/>
  <c r="AD11" i="6"/>
  <c r="AC11" i="6"/>
  <c r="AA11" i="6"/>
  <c r="Z11" i="6"/>
  <c r="Y11" i="6"/>
  <c r="X11" i="6"/>
  <c r="W11" i="6"/>
  <c r="V11" i="6"/>
  <c r="U11" i="6"/>
  <c r="T11" i="6"/>
  <c r="R11" i="6"/>
  <c r="O11" i="6"/>
  <c r="N11" i="6"/>
  <c r="E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O12" i="6"/>
  <c r="N12" i="6"/>
  <c r="E18" i="6"/>
  <c r="AF18" i="6"/>
  <c r="AD18" i="6"/>
  <c r="X18" i="6"/>
  <c r="V18" i="6"/>
  <c r="AD24" i="6"/>
  <c r="AF24" i="6"/>
  <c r="E24" i="6"/>
  <c r="AC24" i="6"/>
  <c r="AA24" i="6"/>
  <c r="Z24" i="6"/>
  <c r="Y24" i="6"/>
  <c r="W24" i="6"/>
  <c r="V24" i="6"/>
  <c r="U24" i="6"/>
  <c r="T24" i="6"/>
  <c r="R24" i="6"/>
  <c r="N24" i="6"/>
  <c r="AF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E8" i="6"/>
  <c r="E19" i="6"/>
  <c r="AF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N19" i="6"/>
  <c r="E15" i="6"/>
  <c r="AD15" i="6"/>
  <c r="AC15" i="6"/>
  <c r="AB15" i="6"/>
  <c r="Y15" i="6"/>
  <c r="V15" i="6"/>
  <c r="U15" i="6"/>
  <c r="R15" i="6"/>
  <c r="N15" i="6"/>
  <c r="E5" i="6"/>
  <c r="AF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P5" i="6"/>
  <c r="O5" i="6"/>
  <c r="N5" i="6"/>
  <c r="F5" i="6"/>
  <c r="AF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P6" i="6"/>
  <c r="N6" i="6"/>
  <c r="E23" i="6"/>
  <c r="AF23" i="6"/>
  <c r="AD23" i="6"/>
  <c r="AC23" i="6"/>
  <c r="AA23" i="6"/>
  <c r="Z23" i="6"/>
  <c r="Y23" i="6"/>
  <c r="X23" i="6"/>
  <c r="W23" i="6"/>
  <c r="V23" i="6"/>
  <c r="U23" i="6"/>
  <c r="T23" i="6"/>
  <c r="S23" i="6"/>
  <c r="R23" i="6"/>
  <c r="P23" i="6"/>
  <c r="O23" i="6"/>
  <c r="N23" i="6"/>
  <c r="E9" i="6"/>
  <c r="AF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N9" i="6"/>
  <c r="E10" i="6"/>
  <c r="AD10" i="6"/>
  <c r="AC10" i="6"/>
  <c r="AA10" i="6"/>
  <c r="Z10" i="6"/>
  <c r="Y10" i="6"/>
  <c r="X10" i="6"/>
  <c r="W10" i="6"/>
  <c r="AO26" i="4"/>
  <c r="U10" i="6"/>
  <c r="T10" i="6"/>
  <c r="S10" i="6"/>
  <c r="R10" i="6"/>
  <c r="Q10" i="6"/>
  <c r="P10" i="6"/>
  <c r="O10" i="6"/>
  <c r="N10" i="6"/>
  <c r="Y22" i="6"/>
  <c r="AA22" i="6"/>
  <c r="AC22" i="6"/>
  <c r="AD22" i="6"/>
  <c r="AF22" i="6"/>
  <c r="N22" i="6"/>
  <c r="E4" i="4"/>
  <c r="E22" i="6"/>
  <c r="BQ26" i="4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3" i="7"/>
  <c r="C4" i="4" l="1"/>
  <c r="AI26" i="6"/>
  <c r="AH26" i="6"/>
  <c r="AF26" i="6"/>
  <c r="AE26" i="6"/>
  <c r="AD26" i="6"/>
  <c r="AC26" i="6"/>
  <c r="AB26" i="6"/>
  <c r="AA26" i="6"/>
  <c r="Z26" i="6"/>
  <c r="Y26" i="6"/>
  <c r="X26" i="6"/>
  <c r="W26" i="6"/>
  <c r="T26" i="6"/>
  <c r="E13" i="4"/>
  <c r="C13" i="4" s="1"/>
  <c r="AY26" i="4"/>
  <c r="AW26" i="4"/>
  <c r="E23" i="4"/>
  <c r="E24" i="4"/>
  <c r="C24" i="4" s="1"/>
  <c r="V10" i="6"/>
  <c r="V26" i="6" s="1"/>
  <c r="E12" i="4"/>
  <c r="C12" i="4" s="1"/>
  <c r="E6" i="4"/>
  <c r="U20" i="6"/>
  <c r="U26" i="6" s="1"/>
  <c r="E9" i="4"/>
  <c r="C9" i="4" s="1"/>
  <c r="E8" i="4"/>
  <c r="C8" i="4" s="1"/>
  <c r="E20" i="4"/>
  <c r="C20" i="4" s="1"/>
  <c r="E11" i="4"/>
  <c r="C11" i="4" s="1"/>
  <c r="R21" i="6"/>
  <c r="E16" i="4"/>
  <c r="C16" i="4" s="1"/>
  <c r="R18" i="6"/>
  <c r="D17" i="6"/>
  <c r="Q5" i="6"/>
  <c r="E14" i="4"/>
  <c r="P19" i="6"/>
  <c r="P26" i="6" s="1"/>
  <c r="E17" i="4"/>
  <c r="C17" i="4" s="1"/>
  <c r="E10" i="4"/>
  <c r="D13" i="6"/>
  <c r="E22" i="4"/>
  <c r="C22" i="4" s="1"/>
  <c r="AQ26" i="4"/>
  <c r="E7" i="4"/>
  <c r="C7" i="4" s="1"/>
  <c r="E6" i="6"/>
  <c r="E18" i="4"/>
  <c r="C18" i="4" s="1"/>
  <c r="E15" i="4"/>
  <c r="C15" i="4" s="1"/>
  <c r="E19" i="4"/>
  <c r="C19" i="4" s="1"/>
  <c r="E13" i="6"/>
  <c r="AK26" i="4"/>
  <c r="BA26" i="4"/>
  <c r="BG26" i="4"/>
  <c r="BI26" i="4"/>
  <c r="AS26" i="4"/>
  <c r="BE26" i="4"/>
  <c r="BC26" i="4"/>
  <c r="BN26" i="4"/>
  <c r="AM26" i="4"/>
  <c r="AU26" i="4"/>
  <c r="BK26" i="4"/>
  <c r="S4" i="6"/>
  <c r="S26" i="6" s="1"/>
  <c r="R4" i="6"/>
  <c r="P4" i="6"/>
  <c r="AI26" i="4"/>
  <c r="AG26" i="4"/>
  <c r="E4" i="6"/>
  <c r="F4" i="6"/>
  <c r="F26" i="6" s="1"/>
  <c r="G4" i="6"/>
  <c r="G26" i="6" s="1"/>
  <c r="H4" i="6"/>
  <c r="H26" i="6" s="1"/>
  <c r="I4" i="6"/>
  <c r="I26" i="6" s="1"/>
  <c r="J4" i="6"/>
  <c r="J26" i="6" s="1"/>
  <c r="K4" i="6"/>
  <c r="K26" i="6" s="1"/>
  <c r="M4" i="6"/>
  <c r="M26" i="6" s="1"/>
  <c r="N4" i="6"/>
  <c r="N26" i="6" s="1"/>
  <c r="O4" i="6"/>
  <c r="O26" i="6" s="1"/>
  <c r="Q4" i="6"/>
  <c r="D4" i="6"/>
  <c r="L4" i="6"/>
  <c r="L26" i="6" s="1"/>
  <c r="W26" i="4"/>
  <c r="Y26" i="4"/>
  <c r="AA26" i="4"/>
  <c r="AC26" i="4"/>
  <c r="AE26" i="4"/>
  <c r="U26" i="4"/>
  <c r="S26" i="4"/>
  <c r="Q26" i="4"/>
  <c r="O26" i="4"/>
  <c r="M26" i="4"/>
  <c r="I26" i="4"/>
  <c r="K26" i="4"/>
  <c r="D11" i="6" l="1"/>
  <c r="C17" i="6"/>
  <c r="C13" i="6"/>
  <c r="C11" i="6"/>
  <c r="D12" i="6"/>
  <c r="C6" i="4"/>
  <c r="D20" i="6"/>
  <c r="C23" i="4"/>
  <c r="D6" i="6"/>
  <c r="C6" i="6" s="1"/>
  <c r="C14" i="4"/>
  <c r="D23" i="6"/>
  <c r="C10" i="4"/>
  <c r="D18" i="6"/>
  <c r="D19" i="6"/>
  <c r="D21" i="6"/>
  <c r="D15" i="6"/>
  <c r="C15" i="6" s="1"/>
  <c r="D9" i="6"/>
  <c r="R26" i="6"/>
  <c r="Q26" i="6"/>
  <c r="E26" i="6"/>
  <c r="D5" i="6"/>
  <c r="C5" i="6" s="1"/>
  <c r="D4" i="9" s="1"/>
  <c r="D16" i="6"/>
  <c r="C4" i="6"/>
  <c r="D24" i="6"/>
  <c r="D7" i="6"/>
  <c r="D14" i="6"/>
  <c r="D10" i="6"/>
  <c r="D8" i="6"/>
  <c r="D22" i="6"/>
  <c r="C22" i="6" s="1"/>
  <c r="G26" i="4"/>
  <c r="E26" i="4"/>
  <c r="D5" i="9" l="1"/>
  <c r="C7" i="6"/>
  <c r="D6" i="9" s="1"/>
  <c r="D16" i="9"/>
  <c r="C16" i="6"/>
  <c r="D15" i="9" s="1"/>
  <c r="C21" i="6"/>
  <c r="C8" i="6"/>
  <c r="D7" i="9" s="1"/>
  <c r="C19" i="6"/>
  <c r="D17" i="9" s="1"/>
  <c r="D12" i="9"/>
  <c r="C10" i="6"/>
  <c r="D9" i="9" s="1"/>
  <c r="D10" i="9"/>
  <c r="C9" i="6"/>
  <c r="D8" i="9" s="1"/>
  <c r="D14" i="9"/>
  <c r="C12" i="6"/>
  <c r="D11" i="9" s="1"/>
  <c r="C14" i="6"/>
  <c r="C20" i="6"/>
  <c r="D19" i="9" s="1"/>
  <c r="D21" i="9"/>
  <c r="C18" i="6"/>
  <c r="D18" i="9" s="1"/>
  <c r="D13" i="9"/>
  <c r="C23" i="6"/>
  <c r="D22" i="9" s="1"/>
  <c r="D20" i="9"/>
  <c r="C24" i="6"/>
  <c r="D23" i="9" s="1"/>
  <c r="D26" i="6"/>
  <c r="E4" i="9" l="1"/>
  <c r="E10" i="9"/>
  <c r="E21" i="9"/>
  <c r="E9" i="9"/>
  <c r="E14" i="9"/>
  <c r="E20" i="9"/>
  <c r="E16" i="9"/>
  <c r="E19" i="9"/>
  <c r="E7" i="9"/>
  <c r="E11" i="9"/>
  <c r="E22" i="9"/>
  <c r="E17" i="9"/>
  <c r="E5" i="9"/>
  <c r="E6" i="9"/>
  <c r="E23" i="9"/>
  <c r="E18" i="9"/>
  <c r="E13" i="9"/>
  <c r="E15" i="9"/>
  <c r="E8" i="9"/>
  <c r="E12" i="9"/>
</calcChain>
</file>

<file path=xl/sharedStrings.xml><?xml version="1.0" encoding="utf-8"?>
<sst xmlns="http://schemas.openxmlformats.org/spreadsheetml/2006/main" count="828" uniqueCount="352">
  <si>
    <t>ИТОГО баллов</t>
  </si>
  <si>
    <t>Правильный ответ (один из вариантов)</t>
  </si>
  <si>
    <t>Итого по вопросам:</t>
  </si>
  <si>
    <t>Место</t>
  </si>
  <si>
    <t>Команда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</si>
  <si>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</si>
  <si>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</si>
  <si>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</si>
  <si>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</si>
  <si>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</si>
  <si>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</si>
  <si>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</si>
  <si>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</si>
  <si>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</si>
  <si>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</si>
  <si>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Максимум баллов</t>
  </si>
  <si>
    <t>Итого сколько команд (в среднем) взяли вопрос:</t>
  </si>
  <si>
    <t>Баллы</t>
  </si>
  <si>
    <t>13</t>
  </si>
  <si>
    <t>Список команд 2016</t>
  </si>
  <si>
    <t>старт в 11-00, ДЗ+</t>
  </si>
  <si>
    <t>старт в 15-00, ДЗ+</t>
  </si>
  <si>
    <t>старт в 20-00, ДЗ+</t>
  </si>
  <si>
    <t>старт в 14-00, ДЗ+</t>
  </si>
  <si>
    <t>старт в 12-00, ДЗ+</t>
  </si>
  <si>
    <t>старт в 16-00, ДЗ+</t>
  </si>
  <si>
    <t>старт в 18-00,  ДЗ+</t>
  </si>
  <si>
    <t>старт в 19-00, ДЗ+</t>
  </si>
  <si>
    <t>старт в 21-00, домашнего задания пока нет</t>
  </si>
  <si>
    <t>старт в 10-00, ДЗ+</t>
  </si>
  <si>
    <t>Книжные черви - Ковровская ГО ВОИ</t>
  </si>
  <si>
    <t>Дружные - Егорьевская РО ВОИ</t>
  </si>
  <si>
    <t>Виктория - Воскресенская РО ВОИ</t>
  </si>
  <si>
    <t>Видновчане - Ленинская РО ВОИ</t>
  </si>
  <si>
    <t>Звезда - Серпуховская ГО ВОИ</t>
  </si>
  <si>
    <t>Ника - Дубненская ГО ВОИ</t>
  </si>
  <si>
    <t>Завтра будет - Смоленская ОО ВОИ</t>
  </si>
  <si>
    <t>Свои 31 - Старооскольская РО ВОИ</t>
  </si>
  <si>
    <t>КУПИНА-Н - Железнодорожная ГО ВОИ</t>
  </si>
  <si>
    <t>Покорители вершин - Раменская РО ВОИ</t>
  </si>
  <si>
    <t>Профессиональные дилетанты - Рязанская ОО ВОИ</t>
  </si>
  <si>
    <t>Могучая кучка - Ярославская ОО ВОИ</t>
  </si>
  <si>
    <t>Эдельвейс - Подольская ГО ВОИ</t>
  </si>
  <si>
    <t>Смоляшки - Заднепровская РО ВОИ</t>
  </si>
  <si>
    <t>Огонёк - Бронницкая ГО ВОИ</t>
  </si>
  <si>
    <t>Тамбовские волки - Тамбовская ОО ВОИ</t>
  </si>
  <si>
    <t>Кассиопея - Ивантеевская ГО ВОИ</t>
  </si>
  <si>
    <t>Тверские оптимисты - Конаковская РО ВОИ</t>
  </si>
  <si>
    <t>ВОИ (Весёлые Остроумные Интеллектуалы) - Воронежская ОО ВОИ</t>
  </si>
  <si>
    <t>Книжные черви</t>
  </si>
  <si>
    <t>Дружные</t>
  </si>
  <si>
    <t>Виктория</t>
  </si>
  <si>
    <t>МИМы</t>
  </si>
  <si>
    <t>Видновчане</t>
  </si>
  <si>
    <t>Звезда</t>
  </si>
  <si>
    <t>Ника</t>
  </si>
  <si>
    <t>Завтра будет</t>
  </si>
  <si>
    <t>Свои 31</t>
  </si>
  <si>
    <t>КУПИНА-Н</t>
  </si>
  <si>
    <t>Покорители вершин</t>
  </si>
  <si>
    <t>Профессиональные дилетанты</t>
  </si>
  <si>
    <t>Могучая кучка</t>
  </si>
  <si>
    <t>Эдельвейс</t>
  </si>
  <si>
    <t>Смоляшки</t>
  </si>
  <si>
    <t>Огонёк</t>
  </si>
  <si>
    <t>Тамбовские волки</t>
  </si>
  <si>
    <t>Кассиопея</t>
  </si>
  <si>
    <t>Тверские оптимисты</t>
  </si>
  <si>
    <t>ВОИ (Весёлые Остроумные Интеллектуалы)</t>
  </si>
  <si>
    <t>Ковровская ГО ВОИ</t>
  </si>
  <si>
    <t>Егорьевская РО ВОИ</t>
  </si>
  <si>
    <t>Воскресенская РО ВОИ</t>
  </si>
  <si>
    <t>Ленинская РО ВОИ</t>
  </si>
  <si>
    <t>Серпуховская ГО ВОИ</t>
  </si>
  <si>
    <t>Дубненская ГО ВОИ</t>
  </si>
  <si>
    <t>Смоленская ОО ВОИ</t>
  </si>
  <si>
    <t>Старооскольская РО ВОИ</t>
  </si>
  <si>
    <t>Железнодорожная ГО ВОИ</t>
  </si>
  <si>
    <t>Раменская РО ВОИ</t>
  </si>
  <si>
    <t>Рязанская ОО ВОИ</t>
  </si>
  <si>
    <t>Ярославская ОО ВОИ</t>
  </si>
  <si>
    <t>Подольская ГО ВОИ</t>
  </si>
  <si>
    <t>Заднепровская РО ВОИ</t>
  </si>
  <si>
    <t>Бронницкая ГО ВОИ</t>
  </si>
  <si>
    <t>Тамбовская ОО ВОИ</t>
  </si>
  <si>
    <t>Ивантеевская ГО ВОИ</t>
  </si>
  <si>
    <t>Конаковская РО ВОИ</t>
  </si>
  <si>
    <t>Воронежская ОО ВОИ</t>
  </si>
  <si>
    <t>Московская ГО ВОИ</t>
  </si>
  <si>
    <t>МИМы - Московская ГО ВОИ</t>
  </si>
  <si>
    <t>"</t>
  </si>
  <si>
    <t>"Книжные черви" - Ковровская ГО ВОИ</t>
  </si>
  <si>
    <t>"Дружные" - Егорьевская РО ВОИ</t>
  </si>
  <si>
    <t>"Виктория" - Воскресенская РО ВОИ</t>
  </si>
  <si>
    <t>"МИМы" - Московская ГО ВОИ</t>
  </si>
  <si>
    <t>"Завтра будет" - Смоленская ОО ВОИ</t>
  </si>
  <si>
    <t>"Свои 31" - Старооскольская РО ВОИ</t>
  </si>
  <si>
    <t>"КУПИНА-Н" - Железнодорожная ГО ВОИ</t>
  </si>
  <si>
    <t>"Покорители вершин" - Раменская РО ВОИ</t>
  </si>
  <si>
    <t>"Профессиональные дилетанты" - Рязанская ОО ВОИ</t>
  </si>
  <si>
    <t>"Эдельвейс" - Подольская ГО ВОИ</t>
  </si>
  <si>
    <t>"ВОИ (Весёлые Остроумные Интеллектуалы)" - Воронежская ОО ВОИ</t>
  </si>
  <si>
    <t>"Тверские оптимисты" - Конаковская РО ВОИ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</si>
  <si>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</si>
  <si>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</si>
  <si>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</si>
  <si>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</si>
  <si>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</si>
  <si>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</si>
  <si>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</si>
  <si>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</si>
  <si>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</si>
  <si>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</si>
  <si>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</si>
  <si>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</si>
  <si>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</si>
  <si>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</si>
  <si>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</si>
  <si>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</si>
  <si>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</si>
  <si>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</si>
  <si>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</si>
  <si>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 Словарные Быки и Коровы</t>
  </si>
  <si>
    <t>Быки и Коровы 5 букв</t>
  </si>
  <si>
    <t>2.1.</t>
  </si>
  <si>
    <t>Быки и Коровы 6 букв</t>
  </si>
  <si>
    <t>2.2.</t>
  </si>
  <si>
    <t>Быки и Коровы 7 букв</t>
  </si>
  <si>
    <t>2.3.</t>
  </si>
  <si>
    <t>1</t>
  </si>
  <si>
    <t>2</t>
  </si>
  <si>
    <t>3</t>
  </si>
  <si>
    <t>4</t>
  </si>
  <si>
    <t>5</t>
  </si>
  <si>
    <t>6</t>
  </si>
  <si>
    <t>9</t>
  </si>
  <si>
    <t>18</t>
  </si>
  <si>
    <t>кратко</t>
  </si>
  <si>
    <t>1 Юстас - Алексу</t>
  </si>
  <si>
    <t>1) 100ЛНПВОСР</t>
  </si>
  <si>
    <t>2) 2К2КПГ</t>
  </si>
  <si>
    <t>3) 2СП</t>
  </si>
  <si>
    <t>4) 2ЧС2ЧУЧУСО</t>
  </si>
  <si>
    <t>5) 7НЕЗ</t>
  </si>
  <si>
    <t>6) 7ПК</t>
  </si>
  <si>
    <t>7) в6ЧВпослеВ</t>
  </si>
  <si>
    <t>8) ВВЧННТВП3М3КЗ3ПОКЗ3К</t>
  </si>
  <si>
    <t>9) К1БТиС</t>
  </si>
  <si>
    <t>10) К2БП</t>
  </si>
  <si>
    <t xml:space="preserve">11) КСчтоЭДП1БвМК </t>
  </si>
  <si>
    <t>12) О20ЛС</t>
  </si>
  <si>
    <t>13) ПРПна2П</t>
  </si>
  <si>
    <t>14) с1К7ШнеД</t>
  </si>
  <si>
    <t>15) СоМЦи7Б</t>
  </si>
  <si>
    <t>16) ТР38Пи1ПКноКМнеС</t>
  </si>
  <si>
    <t xml:space="preserve">17) уВ2ГпотомучтоЖБ </t>
  </si>
  <si>
    <t>18) уС20ПН</t>
  </si>
  <si>
    <t>19) УХа2Л</t>
  </si>
  <si>
    <t>Ум хорошо, а 2 лучше</t>
  </si>
  <si>
    <t>100 лет назад произошла Великая Октябрьская социалистическая революция</t>
  </si>
  <si>
    <t>2 кольца, 2 конца, посередине гвоздик</t>
  </si>
  <si>
    <t>2 сапога пара</t>
  </si>
  <si>
    <t>В 6 часов вечера после войны</t>
  </si>
  <si>
    <t>Сказка о мёртвой царевне и 7 богатырях</t>
  </si>
  <si>
    <t>Твой рост – 38 попугаев и одно попугайское крылышко, но крылышко можно не считать!</t>
  </si>
  <si>
    <t>ходы</t>
  </si>
  <si>
    <t>итог</t>
  </si>
  <si>
    <t>3 Peacemaker</t>
  </si>
  <si>
    <t>арест</t>
  </si>
  <si>
    <t>пушка</t>
  </si>
  <si>
    <t>тряпка</t>
  </si>
  <si>
    <t>гармонь</t>
  </si>
  <si>
    <t>4 Вопрос от Джейсона Вурхиза или «Убийца – дворецкий»</t>
  </si>
  <si>
    <t>индеец</t>
  </si>
  <si>
    <t>5 Дядя самых честных правил (remastered)</t>
  </si>
  <si>
    <t>Витас</t>
  </si>
  <si>
    <t>6 А мы тут плюшками балуемся</t>
  </si>
  <si>
    <t>крейсер "Аврора"</t>
  </si>
  <si>
    <t>7 Десять байт, которые потрясли мир</t>
  </si>
  <si>
    <t>8 Делаем из мухи слона</t>
  </si>
  <si>
    <t>9 Вопрос с Международного шахматного конгресса</t>
  </si>
  <si>
    <t>Великий Новгород</t>
  </si>
  <si>
    <t>10 Армагеддон был вчера</t>
  </si>
  <si>
    <t>брюками</t>
  </si>
  <si>
    <t>Видновчанка</t>
  </si>
  <si>
    <t>"Видновчанка" - Ленинская РО ВОИ</t>
  </si>
  <si>
    <t>ЛенКом</t>
  </si>
  <si>
    <t>"ЛенКом" - Ярославская ОО ВОИ (Ленинский р-н)</t>
  </si>
  <si>
    <t>Ивнянские знатоки</t>
  </si>
  <si>
    <t>"Ивнянские знатоки" - Ивнянская МО ВОИ, Белгородская обл.</t>
  </si>
  <si>
    <t>Я люблю свой Клин</t>
  </si>
  <si>
    <t>"Я люблю свой Клин" - Клинская РО ВОИ</t>
  </si>
  <si>
    <t>Чудаки</t>
  </si>
  <si>
    <t>"Чудаки" - Белгородская ОО ВОИ</t>
  </si>
  <si>
    <t>Космостарс</t>
  </si>
  <si>
    <t>"Космостарс" - Калужская ОО ВОИ</t>
  </si>
  <si>
    <t>ВОИН (Всесёлые, Озорные, Инициативные, Непобедимые)</t>
  </si>
  <si>
    <t>ВОИН (Всесёлые, Озорные, Инициативные, Непобедимые) - Курская ОО ВОИ</t>
  </si>
  <si>
    <t>Летучий Голландец</t>
  </si>
  <si>
    <t>"Летучий Голландец" - Протвинская ГО ВОИ</t>
  </si>
  <si>
    <t>С 1 коровы 7 шкур не дерут</t>
  </si>
  <si>
    <t>7 невест ефрейтора Збруева</t>
  </si>
  <si>
    <t>спам</t>
  </si>
  <si>
    <t>У сороконожки 20 пар ног</t>
  </si>
  <si>
    <t>Куда 1 баран туда и стадо</t>
  </si>
  <si>
    <t>7 подземных королей</t>
  </si>
  <si>
    <t>У верблюда 2 горба, потому что жизнь борьба</t>
  </si>
  <si>
    <t>2 часа собирался, 2 часа умывался, час утирался, сутки одевался</t>
  </si>
  <si>
    <t>Тринидадец</t>
  </si>
  <si>
    <t>предв.место</t>
  </si>
  <si>
    <t>Прямая разбивает плоскость на 2 полуплоскости</t>
  </si>
  <si>
    <t>Как 2 байта переслать</t>
  </si>
  <si>
    <t>Богдан Титомир</t>
  </si>
  <si>
    <t>SPAM</t>
  </si>
  <si>
    <t>Макс Барских</t>
  </si>
  <si>
    <t>100 лет назад победила Великая Октябрьская социалистическая революция</t>
  </si>
  <si>
    <t>с 1 куска 7 шапок не делается</t>
  </si>
  <si>
    <t>пушка - 8, тряпка - 7 гармонь - 8, итог - 23</t>
  </si>
  <si>
    <t>серп</t>
  </si>
  <si>
    <t>Платон</t>
  </si>
  <si>
    <t>Англичанин</t>
  </si>
  <si>
    <t>Кто скажет, что это девочка пусть первым бросит в меня камень</t>
  </si>
  <si>
    <t>Нож (пара штык-нож)</t>
  </si>
  <si>
    <t>Однажды, 20 лет спустя</t>
  </si>
  <si>
    <t>Рабочий и колхозница</t>
  </si>
  <si>
    <t>Киевский Князь Владимир Святославич Великий Святой</t>
  </si>
  <si>
    <t>свёртком из брюк</t>
  </si>
  <si>
    <t>Ответы команд на онлайн-турнире 2017</t>
  </si>
  <si>
    <t>Результаты онлайн-турнира 2017</t>
  </si>
  <si>
    <t>Растрел</t>
  </si>
  <si>
    <t>гвоздь (пара к молоту)</t>
  </si>
  <si>
    <t>Шапка Манама ха</t>
  </si>
  <si>
    <t>Константин Кинцев</t>
  </si>
  <si>
    <t>Памятник Ленину</t>
  </si>
  <si>
    <t>РСМ - 52</t>
  </si>
  <si>
    <t>Харистон Форд</t>
  </si>
  <si>
    <t>Ссылка в Сибирь</t>
  </si>
  <si>
    <t>Петлюра</t>
  </si>
  <si>
    <t>Шапка</t>
  </si>
  <si>
    <r>
      <rPr>
        <sz val="9"/>
        <color rgb="FF0000FF"/>
        <rFont val="Calibri"/>
        <family val="2"/>
        <charset val="204"/>
      </rPr>
      <t>аккумулятор</t>
    </r>
    <r>
      <rPr>
        <sz val="9"/>
        <rFont val="Calibri"/>
        <family val="2"/>
        <charset val="204"/>
      </rPr>
      <t xml:space="preserve"> (в обсуждении был серп и молот)</t>
    </r>
  </si>
  <si>
    <t>Иван Грозный</t>
  </si>
  <si>
    <t>у вороны 2 гнезда потомучто жадная была</t>
  </si>
  <si>
    <t>Хрустальная сова</t>
  </si>
  <si>
    <t>Красноармеец в буденовке в шинели и с винтовкой</t>
  </si>
  <si>
    <t>Великий Шёлковый путь</t>
  </si>
  <si>
    <t>сверток с брюками</t>
  </si>
  <si>
    <t>пушка - 8, тряпка - 10 гармонь - 10, итог - 28</t>
  </si>
  <si>
    <t>Всё, всё, что нажил непосильным трудом, всё погибло! Три магнитофона, три кинокамеры заграничных, три портсигара отечественных, куртка замшевая… Три. Куртки.</t>
  </si>
  <si>
    <t>Как два брата похожи</t>
  </si>
  <si>
    <t>Попробуй разделить полтину на две половины.</t>
  </si>
  <si>
    <t>Чебурашками</t>
  </si>
  <si>
    <t>Верка Сердючка</t>
  </si>
  <si>
    <r>
      <rPr>
        <sz val="9"/>
        <color rgb="FF0000FF"/>
        <rFont val="Calibri"/>
        <family val="2"/>
        <charset val="204"/>
      </rPr>
      <t>веслом</t>
    </r>
    <r>
      <rPr>
        <sz val="7"/>
        <rFont val="Calibri"/>
        <family val="2"/>
        <charset val="204"/>
      </rPr>
      <t xml:space="preserve"> (раскрутили Мумий Тролля - Владивосток 2000)</t>
    </r>
  </si>
  <si>
    <r>
      <rPr>
        <sz val="9"/>
        <color rgb="FF0000FF"/>
        <rFont val="Calibri"/>
        <family val="2"/>
        <charset val="204"/>
      </rPr>
      <t>Шляпа</t>
    </r>
    <r>
      <rPr>
        <sz val="7"/>
        <rFont val="Calibri"/>
        <family val="2"/>
        <charset val="204"/>
      </rPr>
      <t xml:space="preserve"> (деньги вышли 2000 руб с изображением владивостока, группа мумитроль. мультик был промумитролей)</t>
    </r>
  </si>
  <si>
    <t>пушка - 8, тряпка - 9 гармонь - 7, итог - 24</t>
  </si>
  <si>
    <t>кариб (караиб)</t>
  </si>
  <si>
    <t>Медаль в память 25-летия церковных школ 1909 года</t>
  </si>
  <si>
    <t>Памятник Красноармейцу- Орден «Красной Звезды»</t>
  </si>
  <si>
    <t>Пётр I Великий</t>
  </si>
  <si>
    <r>
      <rPr>
        <sz val="7"/>
        <color rgb="FF0000FF"/>
        <rFont val="Calibri"/>
        <family val="2"/>
        <charset val="204"/>
      </rPr>
      <t>еврей</t>
    </r>
    <r>
      <rPr>
        <sz val="7"/>
        <rFont val="Calibri"/>
        <family val="2"/>
        <charset val="204"/>
      </rPr>
      <t xml:space="preserve"> (Книга носит название "Необычайные похождения Хулио Хуренито и его учеников" автор -Илья Эренбург)</t>
    </r>
  </si>
  <si>
    <t>планшет</t>
  </si>
  <si>
    <t>индеец с Тринидада</t>
  </si>
  <si>
    <t>пушка - 7, тряпка - 9</t>
  </si>
  <si>
    <t>серп и молот</t>
  </si>
  <si>
    <t>С 1 козы 7 шкур не дерут</t>
  </si>
  <si>
    <t>Кто первым был, тот и съел</t>
  </si>
  <si>
    <t>пушка - 6, тряпка - 6</t>
  </si>
  <si>
    <t>винтовка (калашников)</t>
  </si>
  <si>
    <t>Каков первый блин такая и сноха</t>
  </si>
  <si>
    <r>
      <t xml:space="preserve">испанец </t>
    </r>
    <r>
      <rPr>
        <sz val="7"/>
        <rFont val="Calibri"/>
        <family val="2"/>
        <charset val="204"/>
      </rPr>
      <t>(Название два слова: Дон Кихот (Ламанчский). А национальность главного помощника (оруженосца Санчо Панса)</t>
    </r>
  </si>
  <si>
    <t>Большим (длинным) рублём</t>
  </si>
  <si>
    <t>Наушник с микрофоном (bluetooth)</t>
  </si>
  <si>
    <t>пушка - 8, тряпка - 6 гармонь - 12, итог - 26</t>
  </si>
  <si>
    <t>Пётр Великий</t>
  </si>
  <si>
    <t>Памятник Георгию Победоносцу</t>
  </si>
  <si>
    <t>пушка - 17, тряпка - 17 гармонь - 23, итог - 57</t>
  </si>
  <si>
    <r>
      <t xml:space="preserve">пушка - 8, тряпка - </t>
    </r>
    <r>
      <rPr>
        <b/>
        <sz val="10"/>
        <color rgb="FFFF0000"/>
        <rFont val="Calibri"/>
        <family val="2"/>
        <charset val="204"/>
      </rPr>
      <t>5</t>
    </r>
    <r>
      <rPr>
        <sz val="10"/>
        <rFont val="Calibri"/>
        <family val="2"/>
        <charset val="204"/>
      </rPr>
      <t xml:space="preserve"> гармонь - 7, итог - 20</t>
    </r>
  </si>
  <si>
    <t>с 1 козла 7 шкур не дерут</t>
  </si>
  <si>
    <r>
      <rPr>
        <sz val="8"/>
        <color rgb="FF0000FF"/>
        <rFont val="Calibri"/>
        <family val="2"/>
        <charset val="204"/>
      </rPr>
      <t xml:space="preserve">Куда 1 баран, туда и </t>
    </r>
    <r>
      <rPr>
        <sz val="8"/>
        <color rgb="FFFF0000"/>
        <rFont val="Calibri"/>
        <family val="2"/>
        <charset val="204"/>
      </rPr>
      <t xml:space="preserve">все </t>
    </r>
    <r>
      <rPr>
        <sz val="8"/>
        <color rgb="FF0000FF"/>
        <rFont val="Calibri"/>
        <family val="2"/>
        <charset val="204"/>
      </rPr>
      <t>стадо.</t>
    </r>
  </si>
  <si>
    <r>
      <t>Забыть о любимой.</t>
    </r>
    <r>
      <rPr>
        <sz val="7"/>
        <rFont val="Calibri"/>
        <family val="2"/>
        <charset val="204"/>
      </rPr>
      <t xml:space="preserve"> "Наступил рассвет спрятал боль в ответ". Крокодил это тоска</t>
    </r>
  </si>
  <si>
    <t>Англичанин (Доктор  Ватсон)</t>
  </si>
  <si>
    <r>
      <t>немец</t>
    </r>
    <r>
      <rPr>
        <sz val="8"/>
        <rFont val="Calibri"/>
        <family val="2"/>
        <charset val="204"/>
      </rPr>
      <t xml:space="preserve"> (Иоганн Вольфганг Гёте)</t>
    </r>
  </si>
  <si>
    <t>франки</t>
  </si>
  <si>
    <r>
      <rPr>
        <sz val="9"/>
        <color rgb="FF0000FF"/>
        <rFont val="Calibri"/>
        <family val="2"/>
        <charset val="204"/>
      </rPr>
      <t>Калькулятор и счеты</t>
    </r>
    <r>
      <rPr>
        <sz val="7"/>
        <rFont val="Calibri"/>
        <family val="2"/>
        <charset val="204"/>
      </rPr>
      <t xml:space="preserve"> (в обсуждении был молоток)</t>
    </r>
  </si>
  <si>
    <t>Памятник Солдату-освободителю.</t>
  </si>
  <si>
    <r>
      <t>весло</t>
    </r>
    <r>
      <rPr>
        <sz val="7"/>
        <rFont val="Calibri"/>
        <family val="2"/>
        <charset val="204"/>
      </rPr>
      <t xml:space="preserve"> (без объяснений)</t>
    </r>
  </si>
  <si>
    <t>Эльбрус</t>
  </si>
  <si>
    <t>Апплодисментами</t>
  </si>
  <si>
    <r>
      <t>Молот</t>
    </r>
    <r>
      <rPr>
        <sz val="7"/>
        <rFont val="Calibri"/>
        <family val="2"/>
        <charset val="204"/>
      </rPr>
      <t xml:space="preserve"> (в обсуждении был дан "правильный ответ: серп")</t>
    </r>
  </si>
  <si>
    <t>Кто первый тот и смелый</t>
  </si>
  <si>
    <t>пушка - 9, тряпка - 8 гармонь - 13, итог - 30</t>
  </si>
  <si>
    <t>2-ой сервис пак</t>
  </si>
  <si>
    <t>7 печатей квест</t>
  </si>
  <si>
    <t>Останкино 20 лет спустя</t>
  </si>
  <si>
    <t>По расписанию прибывает на 2-ой путь</t>
  </si>
  <si>
    <t>Участок земли</t>
  </si>
  <si>
    <t>«Волеша» и «Дядя»</t>
  </si>
  <si>
    <t>Орден Победы</t>
  </si>
  <si>
    <t>Зарядка</t>
  </si>
  <si>
    <t>Вулкан Везувий</t>
  </si>
  <si>
    <t>Бегом</t>
  </si>
  <si>
    <t>Нобелевская премия</t>
  </si>
  <si>
    <t>2 способа питания</t>
  </si>
  <si>
    <r>
      <t xml:space="preserve">пушка - 9, тряпка - </t>
    </r>
    <r>
      <rPr>
        <b/>
        <sz val="10"/>
        <color rgb="FFFF0000"/>
        <rFont val="Calibri"/>
        <family val="2"/>
        <charset val="204"/>
      </rPr>
      <t>5</t>
    </r>
    <r>
      <rPr>
        <sz val="10"/>
        <rFont val="Calibri"/>
        <family val="2"/>
        <charset val="204"/>
      </rPr>
      <t xml:space="preserve"> гармонь - </t>
    </r>
    <r>
      <rPr>
        <b/>
        <sz val="10"/>
        <color rgb="FFFF0000"/>
        <rFont val="Calibri"/>
        <family val="2"/>
        <charset val="204"/>
      </rPr>
      <t>5</t>
    </r>
    <r>
      <rPr>
        <sz val="10"/>
        <rFont val="Calibri"/>
        <family val="2"/>
        <charset val="204"/>
      </rPr>
      <t xml:space="preserve">, итог - </t>
    </r>
    <r>
      <rPr>
        <b/>
        <sz val="10"/>
        <color rgb="FFFF0000"/>
        <rFont val="Calibri"/>
        <family val="2"/>
        <charset val="204"/>
      </rPr>
      <t>19</t>
    </r>
  </si>
  <si>
    <r>
      <t xml:space="preserve">пушка - </t>
    </r>
    <r>
      <rPr>
        <b/>
        <sz val="10"/>
        <color rgb="FFFF0000"/>
        <rFont val="Calibri"/>
        <family val="2"/>
        <charset val="204"/>
      </rPr>
      <t>4</t>
    </r>
    <r>
      <rPr>
        <sz val="10"/>
        <rFont val="Calibri"/>
        <family val="2"/>
        <charset val="204"/>
      </rPr>
      <t xml:space="preserve">, тряпка - 6 гармонь - 9, итог - </t>
    </r>
    <r>
      <rPr>
        <b/>
        <sz val="10"/>
        <color rgb="FFFF0000"/>
        <rFont val="Calibri"/>
        <family val="2"/>
        <charset val="204"/>
      </rPr>
      <t>19</t>
    </r>
  </si>
  <si>
    <t>Список команд 2017</t>
  </si>
  <si>
    <t>Видновчанка - Ленинская РО ВОИ</t>
  </si>
  <si>
    <t>бывшая "Могучая кучка"</t>
  </si>
  <si>
    <t>бывшие "Видновчане"</t>
  </si>
  <si>
    <t>Калужская ОО ВОИ</t>
  </si>
  <si>
    <t>Я люблю свой Клин - Клинская РО ВОИ</t>
  </si>
  <si>
    <t>Клинская РО ВОИ</t>
  </si>
  <si>
    <t>Космостарс - Калужская ОО ВОИ</t>
  </si>
  <si>
    <t>Ивнянские знатоки - Ивнянская МО ВОИ, Белгородская обл.</t>
  </si>
  <si>
    <t>Ивнянская МО ВОИ</t>
  </si>
  <si>
    <t>ЛенКом - Ярославская ОО ВОИ (Ленинский р-н)</t>
  </si>
  <si>
    <t>Ярославская ОО ВОИ (Ленинский р-н)</t>
  </si>
  <si>
    <t>Курская ОО ВОИ</t>
  </si>
  <si>
    <t>Чудаки - Белгородская ОО ВОИ</t>
  </si>
  <si>
    <t>Белгородская ОО ВОИ</t>
  </si>
  <si>
    <t>Летучий Голландец - Протвинская ГО ВОИ</t>
  </si>
  <si>
    <t>Протвинская ГО ВОИ</t>
  </si>
  <si>
    <t>Давыдов</t>
  </si>
  <si>
    <t>пушка - 10, тряпка - 6 гармонь - 13, итог - 29</t>
  </si>
  <si>
    <r>
      <t xml:space="preserve">За верно угаданные загадки, ребусы и шарады читатели получали </t>
    </r>
    <r>
      <rPr>
        <sz val="7"/>
        <color rgb="FF0000FF"/>
        <rFont val="Calibri"/>
        <family val="2"/>
        <charset val="204"/>
      </rPr>
      <t>денежные премии банковскими купюрами 10 рублей 1909 года и призами в виде нарисованных картин</t>
    </r>
    <r>
      <rPr>
        <sz val="7"/>
        <rFont val="Calibri"/>
        <family val="2"/>
        <charset val="204"/>
      </rPr>
      <t>. Выходил еженедельный загадочный журнал с1909 по 1918 год.</t>
    </r>
  </si>
  <si>
    <t>БЮСТ ЛЕНИНА</t>
  </si>
  <si>
    <t>Великий Иван Грозный</t>
  </si>
  <si>
    <t>1 балл</t>
  </si>
  <si>
    <t>штрафы и бонусы</t>
  </si>
  <si>
    <t>шт + бон</t>
  </si>
  <si>
    <t>1: мин ходов (6 букв)</t>
  </si>
  <si>
    <t>1: мин ходов (6 букв)
1: мин ходов (7 букв)
1: мин ходов (итог)</t>
  </si>
  <si>
    <t>1: мин ходов (5 букв)
1: мин ходов (итог)</t>
  </si>
  <si>
    <t>нет домашнего задания</t>
  </si>
  <si>
    <t>старт в 13-00, ДЗ+</t>
  </si>
  <si>
    <t>старт в 11-00, ДЗ++</t>
  </si>
  <si>
    <t>старт в 18-00, ДЗ+</t>
  </si>
  <si>
    <t>старт в 17-00, ДЗ+</t>
  </si>
  <si>
    <t>старт в 08-00, ДЗ+</t>
  </si>
  <si>
    <t>старт в 11-00,  ДЗ+</t>
  </si>
  <si>
    <t>7</t>
  </si>
  <si>
    <t>8</t>
  </si>
  <si>
    <t>10-11</t>
  </si>
  <si>
    <t>12</t>
  </si>
  <si>
    <t>14-15</t>
  </si>
  <si>
    <t>16</t>
  </si>
  <si>
    <t>17</t>
  </si>
  <si>
    <t>19-20</t>
  </si>
  <si>
    <r>
      <t>старт в 15-00, </t>
    </r>
    <r>
      <rPr>
        <sz val="11"/>
        <color rgb="FFFF0000"/>
        <rFont val="Calibri"/>
        <family val="2"/>
        <charset val="204"/>
        <scheme val="minor"/>
      </rPr>
      <t>ДЗ нет</t>
    </r>
  </si>
  <si>
    <r>
      <t xml:space="preserve">100 Лет </t>
    </r>
    <r>
      <rPr>
        <sz val="8"/>
        <color rgb="FFFF0000"/>
        <rFont val="Calibri"/>
        <family val="2"/>
        <charset val="204"/>
      </rPr>
      <t>Начало Празднования</t>
    </r>
    <r>
      <rPr>
        <sz val="8"/>
        <color rgb="FF0000FF"/>
        <rFont val="Calibri"/>
        <family val="2"/>
        <charset val="204"/>
      </rPr>
      <t xml:space="preserve"> Великой Октябрьской Социалистической Революции.</t>
    </r>
  </si>
  <si>
    <r>
      <t>100 лет</t>
    </r>
    <r>
      <rPr>
        <sz val="8"/>
        <color rgb="FFFF0000"/>
        <rFont val="Calibri"/>
        <family val="2"/>
        <charset val="204"/>
      </rPr>
      <t xml:space="preserve">   Нашей Первой</t>
    </r>
    <r>
      <rPr>
        <sz val="8"/>
        <color rgb="FF0000FF"/>
        <rFont val="Calibri"/>
        <family val="2"/>
        <charset val="204"/>
      </rPr>
      <t xml:space="preserve"> Великой Октябрьской Социалистической Революции</t>
    </r>
  </si>
  <si>
    <r>
      <t xml:space="preserve">100 лет начала </t>
    </r>
    <r>
      <rPr>
        <sz val="8"/>
        <color rgb="FFFF0000"/>
        <rFont val="Calibri"/>
        <family val="2"/>
        <charset val="204"/>
      </rPr>
      <t>первой</t>
    </r>
    <r>
      <rPr>
        <sz val="8"/>
        <color rgb="FF0000FF"/>
        <rFont val="Calibri"/>
        <family val="2"/>
        <charset val="204"/>
      </rPr>
      <t xml:space="preserve"> Великой Октябрьской социалистической революции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</si>
</sst>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12"/>
      <name val="Calibri"/>
      <family val="2"/>
      <charset val="204"/>
    </font>
    <font>
      <sz val="7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rgb="FF0000FF"/>
      <name val="Calibri"/>
      <family val="2"/>
      <charset val="204"/>
    </font>
    <font>
      <sz val="8"/>
      <color rgb="FFFF0000"/>
      <name val="Calibri"/>
      <family val="2"/>
      <charset val="204"/>
    </font>
    <font>
      <sz val="9"/>
      <color rgb="FF0000FF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7"/>
      <color rgb="FF0000FF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9"/>
      <name val="Calibri"/>
      <family val="2"/>
      <charset val="204"/>
    </font>
    <font>
      <sz val="11"/>
      <color rgb="FF0080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indexed="12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2" borderId="1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0" fontId="7" fillId="0" borderId="0" xfId="0" applyFont="1" applyAlignment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2" borderId="13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9" fontId="8" fillId="0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7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9" fontId="14" fillId="0" borderId="2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9" fontId="14" fillId="0" borderId="2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5" fillId="0" borderId="0" xfId="0" applyFont="1" applyFill="1"/>
    <xf numFmtId="0" fontId="16" fillId="0" borderId="8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top" wrapText="1"/>
    </xf>
    <xf numFmtId="1" fontId="8" fillId="0" borderId="23" xfId="0" applyNumberFormat="1" applyFont="1" applyFill="1" applyBorder="1" applyAlignment="1">
      <alignment vertical="center" wrapText="1"/>
    </xf>
    <xf numFmtId="1" fontId="8" fillId="0" borderId="9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wrapText="1"/>
    </xf>
    <xf numFmtId="0" fontId="19" fillId="0" borderId="20" xfId="0" applyNumberFormat="1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wrapText="1"/>
    </xf>
    <xf numFmtId="1" fontId="14" fillId="0" borderId="24" xfId="0" applyNumberFormat="1" applyFont="1" applyFill="1" applyBorder="1" applyAlignment="1">
      <alignment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49" fontId="22" fillId="2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1" fontId="13" fillId="0" borderId="25" xfId="0" applyNumberFormat="1" applyFont="1" applyFill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1" fontId="14" fillId="5" borderId="24" xfId="0" applyNumberFormat="1" applyFont="1" applyFill="1" applyBorder="1" applyAlignment="1">
      <alignment vertical="center" wrapText="1"/>
    </xf>
    <xf numFmtId="1" fontId="26" fillId="4" borderId="24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wrapText="1"/>
    </xf>
    <xf numFmtId="0" fontId="17" fillId="0" borderId="31" xfId="0" applyFont="1" applyFill="1" applyBorder="1" applyAlignment="1">
      <alignment wrapText="1"/>
    </xf>
    <xf numFmtId="0" fontId="31" fillId="2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9" fontId="3" fillId="6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49" fontId="3" fillId="6" borderId="21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</cellXfs>
  <cellStyles count="1">
    <cellStyle name="Обычный" xfId="0" builtinId="0"/>
  </cellStyles>
  <dxfs count="4">
    <dxf>
      <fill>
        <patternFill>
          <bgColor rgb="FFCCFFCC"/>
        </patternFill>
      </fill>
    </dxf>
    <dxf>
      <fill>
        <patternFill>
          <bgColor rgb="FFFF8080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00FF"/>
      <color rgb="FFFFFF99"/>
      <color rgb="FFCCFFCC"/>
      <color rgb="FFFF8080"/>
      <color rgb="FF008000"/>
      <color rgb="FFE1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RowHeight="14.4" outlineLevelRow="1" x14ac:dyDescent="0.3"/>
  <cols>
    <col min="2" max="2" width="39.21875" bestFit="1" customWidth="1"/>
    <col min="3" max="3" width="24.6640625" bestFit="1" customWidth="1"/>
    <col min="4" max="4" width="33.33203125" customWidth="1"/>
    <col min="5" max="5" width="19.109375" customWidth="1"/>
    <col min="6" max="6" width="9.5546875" customWidth="1"/>
  </cols>
  <sheetData>
    <row r="1" spans="1:10" ht="18" x14ac:dyDescent="0.35">
      <c r="A1" s="6" t="s">
        <v>305</v>
      </c>
      <c r="F1" t="s">
        <v>90</v>
      </c>
    </row>
    <row r="3" spans="1:10" x14ac:dyDescent="0.3">
      <c r="A3">
        <v>1</v>
      </c>
      <c r="B3" t="s">
        <v>49</v>
      </c>
      <c r="C3" t="s">
        <v>69</v>
      </c>
      <c r="D3" t="s">
        <v>30</v>
      </c>
      <c r="E3" t="s">
        <v>22</v>
      </c>
      <c r="F3" s="32" t="str">
        <f>CONCATENATE($F$1,B3,$F$1," - ",C3)</f>
        <v>"Книжные черви" - Ковровская ГО ВОИ</v>
      </c>
    </row>
    <row r="4" spans="1:10" x14ac:dyDescent="0.3">
      <c r="A4">
        <v>2</v>
      </c>
      <c r="B4" t="s">
        <v>50</v>
      </c>
      <c r="C4" t="s">
        <v>70</v>
      </c>
      <c r="D4" t="s">
        <v>31</v>
      </c>
      <c r="E4" t="s">
        <v>334</v>
      </c>
      <c r="F4" s="32" t="str">
        <f t="shared" ref="F4:F22" si="0">CONCATENATE($F$1,B4,$F$1," - ",C4)</f>
        <v>"Дружные" - Егорьевская РО ВОИ</v>
      </c>
    </row>
    <row r="5" spans="1:10" x14ac:dyDescent="0.3">
      <c r="A5">
        <v>3</v>
      </c>
      <c r="B5" t="s">
        <v>51</v>
      </c>
      <c r="C5" t="s">
        <v>71</v>
      </c>
      <c r="D5" t="s">
        <v>32</v>
      </c>
      <c r="E5" t="s">
        <v>27</v>
      </c>
      <c r="F5" s="32" t="str">
        <f t="shared" si="0"/>
        <v>"Виктория" - Воскресенская РО ВОИ</v>
      </c>
    </row>
    <row r="6" spans="1:10" x14ac:dyDescent="0.3">
      <c r="A6">
        <v>4</v>
      </c>
      <c r="B6" t="s">
        <v>52</v>
      </c>
      <c r="C6" t="s">
        <v>88</v>
      </c>
      <c r="D6" t="s">
        <v>89</v>
      </c>
      <c r="E6" t="s">
        <v>336</v>
      </c>
      <c r="F6" s="32" t="str">
        <f t="shared" si="0"/>
        <v>"МИМы" - Московская ГО ВОИ</v>
      </c>
    </row>
    <row r="7" spans="1:10" x14ac:dyDescent="0.3">
      <c r="A7">
        <v>5</v>
      </c>
      <c r="B7" t="s">
        <v>184</v>
      </c>
      <c r="C7" t="s">
        <v>72</v>
      </c>
      <c r="D7" t="s">
        <v>306</v>
      </c>
      <c r="E7" t="s">
        <v>337</v>
      </c>
      <c r="F7" s="32" t="str">
        <f t="shared" si="0"/>
        <v>"Видновчанка" - Ленинская РО ВОИ</v>
      </c>
      <c r="J7" s="76" t="s">
        <v>308</v>
      </c>
    </row>
    <row r="8" spans="1:10" x14ac:dyDescent="0.3">
      <c r="A8">
        <v>6</v>
      </c>
      <c r="B8" s="75" t="s">
        <v>194</v>
      </c>
      <c r="C8" s="75" t="s">
        <v>309</v>
      </c>
      <c r="D8" s="75" t="s">
        <v>312</v>
      </c>
      <c r="E8" s="75" t="s">
        <v>24</v>
      </c>
      <c r="F8" s="77" t="str">
        <f>CONCATENATE($F$1,B8,$F$1," - ",C8)</f>
        <v>"Космостарс" - Калужская ОО ВОИ</v>
      </c>
    </row>
    <row r="9" spans="1:10" x14ac:dyDescent="0.3">
      <c r="A9">
        <v>7</v>
      </c>
      <c r="B9" s="75" t="s">
        <v>190</v>
      </c>
      <c r="C9" s="75" t="s">
        <v>311</v>
      </c>
      <c r="D9" s="75" t="s">
        <v>310</v>
      </c>
      <c r="E9" s="75" t="s">
        <v>335</v>
      </c>
      <c r="F9" s="77" t="str">
        <f t="shared" si="0"/>
        <v>"Я люблю свой Клин" - Клинская РО ВОИ</v>
      </c>
    </row>
    <row r="10" spans="1:10" x14ac:dyDescent="0.3">
      <c r="A10">
        <v>8</v>
      </c>
      <c r="B10" t="s">
        <v>56</v>
      </c>
      <c r="C10" t="s">
        <v>75</v>
      </c>
      <c r="D10" t="s">
        <v>36</v>
      </c>
      <c r="E10" t="s">
        <v>25</v>
      </c>
      <c r="F10" s="32" t="str">
        <f t="shared" si="0"/>
        <v>"Завтра будет" - Смоленская ОО ВОИ</v>
      </c>
    </row>
    <row r="11" spans="1:10" x14ac:dyDescent="0.3">
      <c r="A11">
        <v>9</v>
      </c>
      <c r="B11" t="s">
        <v>57</v>
      </c>
      <c r="C11" t="s">
        <v>76</v>
      </c>
      <c r="D11" t="s">
        <v>37</v>
      </c>
      <c r="E11" t="s">
        <v>339</v>
      </c>
      <c r="F11" s="32" t="str">
        <f t="shared" si="0"/>
        <v>"Свои 31" - Старооскольская РО ВОИ</v>
      </c>
    </row>
    <row r="12" spans="1:10" x14ac:dyDescent="0.3">
      <c r="A12">
        <v>10</v>
      </c>
      <c r="B12" t="s">
        <v>58</v>
      </c>
      <c r="C12" t="s">
        <v>77</v>
      </c>
      <c r="D12" t="s">
        <v>38</v>
      </c>
      <c r="E12" t="s">
        <v>21</v>
      </c>
      <c r="F12" s="32" t="str">
        <f t="shared" si="0"/>
        <v>"КУПИНА-Н" - Железнодорожная ГО ВОИ</v>
      </c>
    </row>
    <row r="13" spans="1:10" x14ac:dyDescent="0.3">
      <c r="A13">
        <v>11</v>
      </c>
      <c r="B13" t="s">
        <v>59</v>
      </c>
      <c r="C13" t="s">
        <v>78</v>
      </c>
      <c r="D13" t="s">
        <v>39</v>
      </c>
      <c r="E13" t="s">
        <v>336</v>
      </c>
      <c r="F13" s="32" t="str">
        <f t="shared" si="0"/>
        <v>"Покорители вершин" - Раменская РО ВОИ</v>
      </c>
    </row>
    <row r="14" spans="1:10" x14ac:dyDescent="0.3">
      <c r="A14">
        <v>12</v>
      </c>
      <c r="B14" t="s">
        <v>60</v>
      </c>
      <c r="C14" t="s">
        <v>79</v>
      </c>
      <c r="D14" t="s">
        <v>40</v>
      </c>
      <c r="E14" t="s">
        <v>25</v>
      </c>
      <c r="F14" s="32" t="str">
        <f t="shared" si="0"/>
        <v>"Профессиональные дилетанты" - Рязанская ОО ВОИ</v>
      </c>
    </row>
    <row r="15" spans="1:10" x14ac:dyDescent="0.3">
      <c r="A15">
        <v>13</v>
      </c>
      <c r="B15" t="s">
        <v>186</v>
      </c>
      <c r="C15" t="s">
        <v>316</v>
      </c>
      <c r="D15" t="s">
        <v>315</v>
      </c>
      <c r="E15" t="s">
        <v>338</v>
      </c>
      <c r="F15" s="32" t="str">
        <f t="shared" si="0"/>
        <v>"ЛенКом" - Ярославская ОО ВОИ (Ленинский р-н)</v>
      </c>
      <c r="J15" s="76" t="s">
        <v>307</v>
      </c>
    </row>
    <row r="16" spans="1:10" x14ac:dyDescent="0.3">
      <c r="A16">
        <v>14</v>
      </c>
      <c r="B16" t="s">
        <v>62</v>
      </c>
      <c r="C16" t="s">
        <v>81</v>
      </c>
      <c r="D16" t="s">
        <v>42</v>
      </c>
      <c r="E16" t="s">
        <v>336</v>
      </c>
      <c r="F16" s="32" t="str">
        <f t="shared" si="0"/>
        <v>"Эдельвейс" - Подольская ГО ВОИ</v>
      </c>
    </row>
    <row r="17" spans="1:18" x14ac:dyDescent="0.3">
      <c r="A17">
        <v>15</v>
      </c>
      <c r="B17" s="75" t="s">
        <v>188</v>
      </c>
      <c r="C17" s="75" t="s">
        <v>314</v>
      </c>
      <c r="D17" s="75" t="s">
        <v>313</v>
      </c>
      <c r="E17" s="75" t="s">
        <v>29</v>
      </c>
      <c r="F17" s="77" t="str">
        <f t="shared" si="0"/>
        <v>"Ивнянские знатоки" - Ивнянская МО ВОИ</v>
      </c>
    </row>
    <row r="18" spans="1:18" x14ac:dyDescent="0.3">
      <c r="A18">
        <v>16</v>
      </c>
      <c r="B18" t="s">
        <v>68</v>
      </c>
      <c r="C18" t="s">
        <v>87</v>
      </c>
      <c r="D18" t="s">
        <v>48</v>
      </c>
      <c r="E18" t="s">
        <v>23</v>
      </c>
      <c r="F18" s="32" t="str">
        <f t="shared" si="0"/>
        <v>"ВОИ (Весёлые Остроумные Интеллектуалы)" - Воронежская ОО ВОИ</v>
      </c>
    </row>
    <row r="19" spans="1:18" x14ac:dyDescent="0.3">
      <c r="A19">
        <v>17</v>
      </c>
      <c r="B19" s="75" t="s">
        <v>196</v>
      </c>
      <c r="C19" s="75" t="s">
        <v>317</v>
      </c>
      <c r="D19" s="75" t="s">
        <v>197</v>
      </c>
      <c r="E19" s="75" t="s">
        <v>348</v>
      </c>
      <c r="F19" s="77" t="str">
        <f t="shared" si="0"/>
        <v>"ВОИН (Всесёлые, Озорные, Инициативные, Непобедимые)" - Курская ОО ВОИ</v>
      </c>
    </row>
    <row r="20" spans="1:18" x14ac:dyDescent="0.3">
      <c r="A20">
        <v>18</v>
      </c>
      <c r="B20" s="75" t="s">
        <v>192</v>
      </c>
      <c r="C20" s="75" t="s">
        <v>319</v>
      </c>
      <c r="D20" s="75" t="s">
        <v>318</v>
      </c>
      <c r="E20" s="75" t="s">
        <v>24</v>
      </c>
      <c r="F20" s="77" t="str">
        <f t="shared" si="0"/>
        <v>"Чудаки" - Белгородская ОО ВОИ</v>
      </c>
    </row>
    <row r="21" spans="1:18" x14ac:dyDescent="0.3">
      <c r="A21">
        <v>19</v>
      </c>
      <c r="B21" s="75" t="s">
        <v>198</v>
      </c>
      <c r="C21" s="75" t="s">
        <v>321</v>
      </c>
      <c r="D21" s="75" t="s">
        <v>320</v>
      </c>
      <c r="E21" s="75" t="s">
        <v>27</v>
      </c>
      <c r="F21" s="77" t="str">
        <f t="shared" si="0"/>
        <v>"Летучий Голландец" - Протвинская ГО ВОИ</v>
      </c>
    </row>
    <row r="22" spans="1:18" x14ac:dyDescent="0.3">
      <c r="A22">
        <v>20</v>
      </c>
      <c r="B22" t="s">
        <v>67</v>
      </c>
      <c r="C22" t="s">
        <v>86</v>
      </c>
      <c r="D22" t="s">
        <v>47</v>
      </c>
      <c r="E22" t="s">
        <v>22</v>
      </c>
      <c r="F22" s="32" t="str">
        <f t="shared" si="0"/>
        <v>"Тверские оптимисты" - Конаковская РО ВОИ</v>
      </c>
    </row>
    <row r="25" spans="1:18" ht="18.600000000000001" hidden="1" outlineLevel="1" thickBot="1" x14ac:dyDescent="0.4">
      <c r="B25" s="6" t="s">
        <v>19</v>
      </c>
      <c r="F25" t="s">
        <v>90</v>
      </c>
    </row>
    <row r="26" spans="1:18" ht="15.6" hidden="1" outlineLevel="1" thickTop="1" thickBot="1" x14ac:dyDescent="0.35">
      <c r="A26">
        <v>1</v>
      </c>
      <c r="B26" t="s">
        <v>49</v>
      </c>
      <c r="C26" t="s">
        <v>69</v>
      </c>
      <c r="D26" t="s">
        <v>30</v>
      </c>
      <c r="E26" t="s">
        <v>20</v>
      </c>
      <c r="F26" s="32" t="str">
        <f>CONCATENATE($F$1,B26,$F$1," - ",C26)</f>
        <v>"Книжные черви" - Ковровская ГО ВОИ</v>
      </c>
      <c r="K26" s="92"/>
      <c r="L26" s="93"/>
      <c r="M26" s="94"/>
      <c r="N26" s="94"/>
      <c r="P26" s="92"/>
      <c r="Q26" s="95"/>
      <c r="R26" s="94"/>
    </row>
    <row r="27" spans="1:18" ht="15.6" hidden="1" outlineLevel="1" thickTop="1" thickBot="1" x14ac:dyDescent="0.35">
      <c r="A27">
        <v>2</v>
      </c>
      <c r="B27" t="s">
        <v>50</v>
      </c>
      <c r="C27" t="s">
        <v>70</v>
      </c>
      <c r="D27" t="s">
        <v>31</v>
      </c>
      <c r="E27" t="s">
        <v>21</v>
      </c>
      <c r="F27" s="32" t="str">
        <f t="shared" ref="F27:F45" si="1">CONCATENATE($F$1,B27,$F$1," - ",C27)</f>
        <v>"Дружные" - Егорьевская РО ВОИ</v>
      </c>
      <c r="K27" s="28"/>
      <c r="L27" s="19"/>
      <c r="M27" s="20"/>
      <c r="N27" s="20"/>
      <c r="P27" s="28"/>
      <c r="Q27" s="19"/>
      <c r="R27" s="20"/>
    </row>
    <row r="28" spans="1:18" ht="15.6" hidden="1" outlineLevel="1" thickTop="1" thickBot="1" x14ac:dyDescent="0.35">
      <c r="A28">
        <v>3</v>
      </c>
      <c r="B28" t="s">
        <v>51</v>
      </c>
      <c r="C28" t="s">
        <v>71</v>
      </c>
      <c r="D28" t="s">
        <v>32</v>
      </c>
      <c r="E28" t="s">
        <v>22</v>
      </c>
      <c r="F28" s="32" t="str">
        <f t="shared" si="1"/>
        <v>"Виктория" - Воскресенская РО ВОИ</v>
      </c>
      <c r="K28" s="92"/>
      <c r="L28" s="93"/>
      <c r="M28" s="94"/>
      <c r="N28" s="94"/>
      <c r="P28" s="92"/>
      <c r="Q28" s="93"/>
      <c r="R28" s="94"/>
    </row>
    <row r="29" spans="1:18" ht="15.6" hidden="1" outlineLevel="1" thickTop="1" thickBot="1" x14ac:dyDescent="0.35">
      <c r="A29">
        <v>4</v>
      </c>
      <c r="B29" t="s">
        <v>52</v>
      </c>
      <c r="C29" t="s">
        <v>88</v>
      </c>
      <c r="D29" t="s">
        <v>89</v>
      </c>
      <c r="E29" t="s">
        <v>21</v>
      </c>
      <c r="F29" s="32" t="str">
        <f t="shared" si="1"/>
        <v>"МИМы" - Московская ГО ВОИ</v>
      </c>
      <c r="K29" s="28"/>
      <c r="L29" s="19"/>
      <c r="M29" s="20"/>
      <c r="N29" s="20"/>
      <c r="P29" s="28"/>
      <c r="Q29" s="19"/>
      <c r="R29" s="20"/>
    </row>
    <row r="30" spans="1:18" ht="15.6" hidden="1" outlineLevel="1" thickTop="1" thickBot="1" x14ac:dyDescent="0.35">
      <c r="A30">
        <v>5</v>
      </c>
      <c r="B30" s="76" t="s">
        <v>53</v>
      </c>
      <c r="C30" t="s">
        <v>72</v>
      </c>
      <c r="D30" t="s">
        <v>33</v>
      </c>
      <c r="E30" t="s">
        <v>23</v>
      </c>
      <c r="F30" s="32" t="str">
        <f t="shared" si="1"/>
        <v>"Видновчане" - Ленинская РО ВОИ</v>
      </c>
      <c r="K30" s="92"/>
      <c r="L30" s="93"/>
      <c r="M30" s="94"/>
      <c r="N30" s="94"/>
      <c r="P30" s="92"/>
      <c r="Q30" s="93"/>
      <c r="R30" s="94"/>
    </row>
    <row r="31" spans="1:18" ht="15.6" hidden="1" outlineLevel="1" thickTop="1" thickBot="1" x14ac:dyDescent="0.35">
      <c r="A31" s="73">
        <v>6</v>
      </c>
      <c r="B31" s="73" t="s">
        <v>54</v>
      </c>
      <c r="C31" s="73" t="s">
        <v>73</v>
      </c>
      <c r="D31" s="73" t="s">
        <v>34</v>
      </c>
      <c r="E31" s="73" t="s">
        <v>24</v>
      </c>
      <c r="F31" s="74" t="str">
        <f t="shared" si="1"/>
        <v>"Звезда" - Серпуховская ГО ВОИ</v>
      </c>
      <c r="K31" s="28"/>
      <c r="L31" s="19"/>
      <c r="M31" s="20"/>
      <c r="N31" s="20"/>
      <c r="P31" s="28"/>
      <c r="Q31" s="19"/>
      <c r="R31" s="20"/>
    </row>
    <row r="32" spans="1:18" ht="15.6" hidden="1" outlineLevel="1" thickTop="1" thickBot="1" x14ac:dyDescent="0.35">
      <c r="A32" s="73">
        <v>7</v>
      </c>
      <c r="B32" s="73" t="s">
        <v>55</v>
      </c>
      <c r="C32" s="73" t="s">
        <v>74</v>
      </c>
      <c r="D32" s="73" t="s">
        <v>35</v>
      </c>
      <c r="E32" s="73" t="s">
        <v>23</v>
      </c>
      <c r="F32" s="74" t="str">
        <f t="shared" si="1"/>
        <v>"Ника" - Дубненская ГО ВОИ</v>
      </c>
      <c r="K32" s="92"/>
      <c r="L32" s="93"/>
      <c r="M32" s="94"/>
      <c r="N32" s="94"/>
      <c r="P32" s="92"/>
      <c r="Q32" s="93"/>
      <c r="R32" s="94"/>
    </row>
    <row r="33" spans="1:18" ht="15.6" hidden="1" outlineLevel="1" thickTop="1" thickBot="1" x14ac:dyDescent="0.35">
      <c r="A33">
        <v>8</v>
      </c>
      <c r="B33" t="s">
        <v>56</v>
      </c>
      <c r="C33" t="s">
        <v>75</v>
      </c>
      <c r="D33" t="s">
        <v>36</v>
      </c>
      <c r="E33" t="s">
        <v>25</v>
      </c>
      <c r="F33" s="32" t="str">
        <f t="shared" si="1"/>
        <v>"Завтра будет" - Смоленская ОО ВОИ</v>
      </c>
      <c r="K33" s="28"/>
      <c r="L33" s="19"/>
      <c r="M33" s="20"/>
      <c r="N33" s="20"/>
      <c r="P33" s="28"/>
      <c r="Q33" s="19"/>
      <c r="R33" s="20"/>
    </row>
    <row r="34" spans="1:18" ht="15.6" hidden="1" outlineLevel="1" thickTop="1" thickBot="1" x14ac:dyDescent="0.35">
      <c r="A34">
        <v>9</v>
      </c>
      <c r="B34" t="s">
        <v>57</v>
      </c>
      <c r="C34" t="s">
        <v>76</v>
      </c>
      <c r="D34" t="s">
        <v>37</v>
      </c>
      <c r="E34" t="s">
        <v>26</v>
      </c>
      <c r="F34" s="32" t="str">
        <f t="shared" si="1"/>
        <v>"Свои 31" - Старооскольская РО ВОИ</v>
      </c>
      <c r="K34" s="92"/>
      <c r="L34" s="93"/>
      <c r="M34" s="94"/>
      <c r="N34" s="94"/>
      <c r="P34" s="92"/>
      <c r="Q34" s="93"/>
      <c r="R34" s="94"/>
    </row>
    <row r="35" spans="1:18" ht="15.6" hidden="1" outlineLevel="1" thickTop="1" thickBot="1" x14ac:dyDescent="0.35">
      <c r="A35">
        <v>10</v>
      </c>
      <c r="B35" t="s">
        <v>58</v>
      </c>
      <c r="C35" t="s">
        <v>77</v>
      </c>
      <c r="D35" t="s">
        <v>38</v>
      </c>
      <c r="E35" t="s">
        <v>24</v>
      </c>
      <c r="F35" s="32" t="str">
        <f t="shared" si="1"/>
        <v>"КУПИНА-Н" - Железнодорожная ГО ВОИ</v>
      </c>
      <c r="K35" s="28"/>
      <c r="L35" s="19"/>
      <c r="M35" s="20"/>
      <c r="N35" s="20"/>
      <c r="P35" s="28"/>
      <c r="Q35" s="19"/>
      <c r="R35" s="20"/>
    </row>
    <row r="36" spans="1:18" ht="15.6" hidden="1" outlineLevel="1" thickTop="1" thickBot="1" x14ac:dyDescent="0.35">
      <c r="A36">
        <v>11</v>
      </c>
      <c r="B36" t="s">
        <v>59</v>
      </c>
      <c r="C36" t="s">
        <v>78</v>
      </c>
      <c r="D36" t="s">
        <v>39</v>
      </c>
      <c r="E36" t="s">
        <v>27</v>
      </c>
      <c r="F36" s="32" t="str">
        <f t="shared" si="1"/>
        <v>"Покорители вершин" - Раменская РО ВОИ</v>
      </c>
      <c r="K36" s="92"/>
      <c r="L36" s="93"/>
      <c r="M36" s="94"/>
      <c r="N36" s="94"/>
      <c r="P36" s="92"/>
      <c r="Q36" s="93"/>
      <c r="R36" s="94"/>
    </row>
    <row r="37" spans="1:18" ht="15.6" hidden="1" outlineLevel="1" thickTop="1" thickBot="1" x14ac:dyDescent="0.35">
      <c r="A37">
        <v>12</v>
      </c>
      <c r="B37" t="s">
        <v>60</v>
      </c>
      <c r="C37" t="s">
        <v>79</v>
      </c>
      <c r="D37" t="s">
        <v>40</v>
      </c>
      <c r="E37" t="s">
        <v>20</v>
      </c>
      <c r="F37" s="32" t="str">
        <f t="shared" si="1"/>
        <v>"Профессиональные дилетанты" - Рязанская ОО ВОИ</v>
      </c>
      <c r="K37" s="28"/>
      <c r="L37" s="19"/>
      <c r="M37" s="20"/>
      <c r="N37" s="20"/>
      <c r="P37" s="28"/>
      <c r="Q37" s="19"/>
      <c r="R37" s="20"/>
    </row>
    <row r="38" spans="1:18" ht="15.6" hidden="1" outlineLevel="1" thickTop="1" thickBot="1" x14ac:dyDescent="0.35">
      <c r="A38">
        <v>13</v>
      </c>
      <c r="B38" s="76" t="s">
        <v>61</v>
      </c>
      <c r="C38" t="s">
        <v>80</v>
      </c>
      <c r="D38" t="s">
        <v>41</v>
      </c>
      <c r="E38" t="s">
        <v>28</v>
      </c>
      <c r="F38" s="32" t="str">
        <f t="shared" si="1"/>
        <v>"Могучая кучка" - Ярославская ОО ВОИ</v>
      </c>
      <c r="K38" s="92"/>
      <c r="L38" s="93"/>
      <c r="M38" s="94"/>
      <c r="N38" s="94"/>
      <c r="P38" s="92"/>
      <c r="Q38" s="93"/>
      <c r="R38" s="94"/>
    </row>
    <row r="39" spans="1:18" ht="15.6" hidden="1" outlineLevel="1" thickTop="1" thickBot="1" x14ac:dyDescent="0.35">
      <c r="A39">
        <v>14</v>
      </c>
      <c r="B39" t="s">
        <v>62</v>
      </c>
      <c r="C39" t="s">
        <v>81</v>
      </c>
      <c r="D39" t="s">
        <v>42</v>
      </c>
      <c r="E39" t="s">
        <v>23</v>
      </c>
      <c r="F39" s="32" t="str">
        <f t="shared" si="1"/>
        <v>"Эдельвейс" - Подольская ГО ВОИ</v>
      </c>
      <c r="K39" s="28"/>
      <c r="L39" s="19"/>
      <c r="M39" s="20"/>
      <c r="N39" s="20"/>
      <c r="P39" s="28"/>
      <c r="Q39" s="19"/>
      <c r="R39" s="20"/>
    </row>
    <row r="40" spans="1:18" ht="15.6" hidden="1" outlineLevel="1" thickTop="1" thickBot="1" x14ac:dyDescent="0.35">
      <c r="A40" s="73">
        <v>15</v>
      </c>
      <c r="B40" s="73" t="s">
        <v>63</v>
      </c>
      <c r="C40" s="73" t="s">
        <v>82</v>
      </c>
      <c r="D40" s="73" t="s">
        <v>43</v>
      </c>
      <c r="E40" s="73" t="s">
        <v>23</v>
      </c>
      <c r="F40" s="74" t="str">
        <f t="shared" si="1"/>
        <v>"Смоляшки" - Заднепровская РО ВОИ</v>
      </c>
      <c r="K40" s="92"/>
      <c r="L40" s="93"/>
      <c r="M40" s="94"/>
      <c r="N40" s="94"/>
      <c r="P40" s="92"/>
      <c r="Q40" s="93"/>
      <c r="R40" s="94"/>
    </row>
    <row r="41" spans="1:18" ht="15.6" hidden="1" outlineLevel="1" thickTop="1" thickBot="1" x14ac:dyDescent="0.35">
      <c r="A41">
        <v>16</v>
      </c>
      <c r="B41" t="s">
        <v>68</v>
      </c>
      <c r="C41" t="s">
        <v>87</v>
      </c>
      <c r="D41" t="s">
        <v>48</v>
      </c>
      <c r="E41" t="s">
        <v>24</v>
      </c>
      <c r="F41" s="32" t="str">
        <f t="shared" si="1"/>
        <v>"ВОИ (Весёлые Остроумные Интеллектуалы)" - Воронежская ОО ВОИ</v>
      </c>
      <c r="K41" s="28"/>
      <c r="L41" s="19"/>
      <c r="M41" s="20"/>
      <c r="N41" s="20"/>
      <c r="P41" s="28"/>
      <c r="Q41" s="19"/>
      <c r="R41" s="20"/>
    </row>
    <row r="42" spans="1:18" ht="15.6" hidden="1" outlineLevel="1" thickTop="1" thickBot="1" x14ac:dyDescent="0.35">
      <c r="A42">
        <v>17</v>
      </c>
      <c r="B42" s="73" t="s">
        <v>64</v>
      </c>
      <c r="C42" s="73" t="s">
        <v>83</v>
      </c>
      <c r="D42" s="73" t="s">
        <v>44</v>
      </c>
      <c r="E42" s="73" t="s">
        <v>22</v>
      </c>
      <c r="F42" s="74" t="str">
        <f t="shared" si="1"/>
        <v>"Огонёк" - Бронницкая ГО ВОИ</v>
      </c>
      <c r="K42" s="92"/>
      <c r="L42" s="93"/>
      <c r="M42" s="94"/>
      <c r="N42" s="94"/>
      <c r="P42" s="92"/>
      <c r="Q42" s="93"/>
      <c r="R42" s="94"/>
    </row>
    <row r="43" spans="1:18" ht="15.6" hidden="1" outlineLevel="1" thickTop="1" thickBot="1" x14ac:dyDescent="0.35">
      <c r="A43">
        <v>18</v>
      </c>
      <c r="B43" s="73" t="s">
        <v>65</v>
      </c>
      <c r="C43" s="73" t="s">
        <v>84</v>
      </c>
      <c r="D43" s="73" t="s">
        <v>45</v>
      </c>
      <c r="E43" s="73" t="s">
        <v>29</v>
      </c>
      <c r="F43" s="74" t="str">
        <f t="shared" si="1"/>
        <v>"Тамбовские волки" - Тамбовская ОО ВОИ</v>
      </c>
      <c r="K43" s="28"/>
      <c r="L43" s="19"/>
      <c r="M43" s="20"/>
      <c r="N43" s="20"/>
      <c r="P43" s="28"/>
      <c r="Q43" s="19"/>
      <c r="R43" s="20"/>
    </row>
    <row r="44" spans="1:18" ht="15.6" hidden="1" outlineLevel="1" thickTop="1" thickBot="1" x14ac:dyDescent="0.35">
      <c r="A44">
        <v>19</v>
      </c>
      <c r="B44" s="73" t="s">
        <v>66</v>
      </c>
      <c r="C44" s="73" t="s">
        <v>85</v>
      </c>
      <c r="D44" s="73" t="s">
        <v>46</v>
      </c>
      <c r="E44" s="73" t="s">
        <v>27</v>
      </c>
      <c r="F44" s="74" t="str">
        <f t="shared" si="1"/>
        <v>"Кассиопея" - Ивантеевская ГО ВОИ</v>
      </c>
      <c r="K44" s="92"/>
      <c r="L44" s="93"/>
      <c r="M44" s="94"/>
      <c r="N44" s="94"/>
      <c r="P44" s="92"/>
      <c r="Q44" s="93"/>
      <c r="R44" s="94"/>
    </row>
    <row r="45" spans="1:18" ht="15.6" hidden="1" outlineLevel="1" thickTop="1" thickBot="1" x14ac:dyDescent="0.35">
      <c r="A45">
        <v>20</v>
      </c>
      <c r="B45" t="s">
        <v>67</v>
      </c>
      <c r="C45" t="s">
        <v>86</v>
      </c>
      <c r="D45" t="s">
        <v>47</v>
      </c>
      <c r="E45" t="s">
        <v>23</v>
      </c>
      <c r="F45" s="32" t="str">
        <f t="shared" si="1"/>
        <v>"Тверские оптимисты" - Конаковская РО ВОИ</v>
      </c>
      <c r="K45" s="28"/>
      <c r="L45" s="19"/>
      <c r="M45" s="20"/>
      <c r="N45" s="20"/>
      <c r="P45" s="28"/>
      <c r="Q45" s="19"/>
      <c r="R45" s="20"/>
    </row>
    <row r="46" spans="1:18" ht="15.6" hidden="1" outlineLevel="1" thickTop="1" thickBot="1" x14ac:dyDescent="0.35">
      <c r="P46" s="92"/>
      <c r="Q46" s="93"/>
      <c r="R46" s="94"/>
    </row>
    <row r="47" spans="1:18" collapsed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" sqref="A2"/>
    </sheetView>
  </sheetViews>
  <sheetFormatPr defaultRowHeight="14.4" x14ac:dyDescent="0.3"/>
  <cols>
    <col min="2" max="2" width="40.33203125" customWidth="1"/>
    <col min="3" max="3" width="8.88671875" style="33" hidden="1" customWidth="1"/>
    <col min="5" max="6" width="0" hidden="1" customWidth="1"/>
  </cols>
  <sheetData>
    <row r="1" spans="1:6" ht="18" x14ac:dyDescent="0.35">
      <c r="A1" s="6" t="s">
        <v>228</v>
      </c>
    </row>
    <row r="3" spans="1:6" ht="15" thickBot="1" x14ac:dyDescent="0.35">
      <c r="A3" s="90" t="s">
        <v>3</v>
      </c>
      <c r="B3" s="90" t="s">
        <v>4</v>
      </c>
      <c r="C3" s="90" t="s">
        <v>137</v>
      </c>
      <c r="D3" s="91" t="s">
        <v>17</v>
      </c>
      <c r="E3" s="66" t="s">
        <v>209</v>
      </c>
    </row>
    <row r="4" spans="1:6" ht="29.4" customHeight="1" thickTop="1" thickBot="1" x14ac:dyDescent="0.35">
      <c r="A4" s="92" t="s">
        <v>129</v>
      </c>
      <c r="B4" s="93" t="s">
        <v>101</v>
      </c>
      <c r="C4" s="94" t="s">
        <v>68</v>
      </c>
      <c r="D4" s="94">
        <f>VLOOKUP(C4,результаты!$B$5:$C$25,2,0)</f>
        <v>47</v>
      </c>
      <c r="E4">
        <f>_xlfn.RANK.EQ(D4,$D$4:$D$23)</f>
        <v>1</v>
      </c>
      <c r="F4" t="str">
        <f>VLOOKUP(C4,список!$B$3:$F$23,5,0)</f>
        <v>"ВОИ (Весёлые Остроумные Интеллектуалы)" - Воронежская ОО ВОИ</v>
      </c>
    </row>
    <row r="5" spans="1:6" ht="24.6" customHeight="1" thickTop="1" thickBot="1" x14ac:dyDescent="0.35">
      <c r="A5" s="28" t="s">
        <v>130</v>
      </c>
      <c r="B5" s="19" t="s">
        <v>97</v>
      </c>
      <c r="C5" s="20" t="s">
        <v>58</v>
      </c>
      <c r="D5" s="20">
        <f>VLOOKUP(C5,результаты!$B$5:$C$25,2,0)</f>
        <v>41</v>
      </c>
      <c r="E5">
        <f t="shared" ref="E5:E23" si="0">_xlfn.RANK.EQ(D5,$D$4:$D$23)</f>
        <v>2</v>
      </c>
      <c r="F5" t="str">
        <f>VLOOKUP(C5,список!$B$3:$F$23,5,0)</f>
        <v>"КУПИНА-Н" - Железнодорожная ГО ВОИ</v>
      </c>
    </row>
    <row r="6" spans="1:6" ht="24.6" customHeight="1" thickTop="1" thickBot="1" x14ac:dyDescent="0.35">
      <c r="A6" s="92" t="s">
        <v>131</v>
      </c>
      <c r="B6" s="93" t="s">
        <v>93</v>
      </c>
      <c r="C6" s="94" t="s">
        <v>51</v>
      </c>
      <c r="D6" s="94">
        <f>VLOOKUP(C6,результаты!$B$5:$C$25,2,0)</f>
        <v>40</v>
      </c>
      <c r="E6">
        <f t="shared" si="0"/>
        <v>3</v>
      </c>
      <c r="F6" t="str">
        <f>VLOOKUP(C6,список!$B$3:$F$23,5,0)</f>
        <v>"Виктория" - Воскресенская РО ВОИ</v>
      </c>
    </row>
    <row r="7" spans="1:6" ht="24.6" customHeight="1" thickTop="1" thickBot="1" x14ac:dyDescent="0.35">
      <c r="A7" s="28" t="s">
        <v>132</v>
      </c>
      <c r="B7" s="19" t="s">
        <v>100</v>
      </c>
      <c r="C7" s="20" t="s">
        <v>62</v>
      </c>
      <c r="D7" s="20">
        <f>VLOOKUP(C7,результаты!$B$5:$C$25,2,0)</f>
        <v>39</v>
      </c>
      <c r="E7">
        <f t="shared" si="0"/>
        <v>4</v>
      </c>
      <c r="F7" t="str">
        <f>VLOOKUP(C7,список!$B$3:$F$23,5,0)</f>
        <v>"Эдельвейс" - Подольская ГО ВОИ</v>
      </c>
    </row>
    <row r="8" spans="1:6" ht="24.6" customHeight="1" thickTop="1" thickBot="1" x14ac:dyDescent="0.35">
      <c r="A8" s="92" t="s">
        <v>133</v>
      </c>
      <c r="B8" s="93" t="s">
        <v>99</v>
      </c>
      <c r="C8" s="94" t="s">
        <v>60</v>
      </c>
      <c r="D8" s="94">
        <f>VLOOKUP(C8,результаты!$B$5:$C$25,2,0)</f>
        <v>38</v>
      </c>
      <c r="E8">
        <f t="shared" si="0"/>
        <v>5</v>
      </c>
      <c r="F8" t="str">
        <f>VLOOKUP(C8,список!$B$3:$F$23,5,0)</f>
        <v>"Профессиональные дилетанты" - Рязанская ОО ВОИ</v>
      </c>
    </row>
    <row r="9" spans="1:6" ht="24.6" customHeight="1" thickTop="1" thickBot="1" x14ac:dyDescent="0.35">
      <c r="A9" s="28" t="s">
        <v>134</v>
      </c>
      <c r="B9" s="19" t="s">
        <v>91</v>
      </c>
      <c r="C9" s="20" t="s">
        <v>49</v>
      </c>
      <c r="D9" s="20">
        <f>VLOOKUP(C9,результаты!$B$5:$C$25,2,0)</f>
        <v>36</v>
      </c>
      <c r="E9">
        <f t="shared" si="0"/>
        <v>6</v>
      </c>
      <c r="F9" t="str">
        <f>VLOOKUP(C9,список!$B$3:$F$23,5,0)</f>
        <v>"Книжные черви" - Ковровская ГО ВОИ</v>
      </c>
    </row>
    <row r="10" spans="1:6" ht="27.6" customHeight="1" thickTop="1" thickBot="1" x14ac:dyDescent="0.35">
      <c r="A10" s="92" t="s">
        <v>340</v>
      </c>
      <c r="B10" s="93" t="s">
        <v>94</v>
      </c>
      <c r="C10" s="94" t="s">
        <v>52</v>
      </c>
      <c r="D10" s="94">
        <f>VLOOKUP(C10,результаты!$B$5:$C$25,2,0)</f>
        <v>30</v>
      </c>
      <c r="E10">
        <f t="shared" si="0"/>
        <v>7</v>
      </c>
      <c r="F10" t="str">
        <f>VLOOKUP(C10,список!$B$3:$F$23,5,0)</f>
        <v>"МИМы" - Московская ГО ВОИ</v>
      </c>
    </row>
    <row r="11" spans="1:6" ht="24.6" customHeight="1" thickTop="1" thickBot="1" x14ac:dyDescent="0.35">
      <c r="A11" s="28" t="s">
        <v>341</v>
      </c>
      <c r="B11" s="19" t="s">
        <v>92</v>
      </c>
      <c r="C11" s="20" t="s">
        <v>50</v>
      </c>
      <c r="D11" s="20">
        <f>VLOOKUP(C11,результаты!$B$5:$C$25,2,0)</f>
        <v>29</v>
      </c>
      <c r="E11">
        <f t="shared" si="0"/>
        <v>8</v>
      </c>
      <c r="F11" t="str">
        <f>VLOOKUP(C11,список!$B$3:$F$23,5,0)</f>
        <v>"Дружные" - Егорьевская РО ВОИ</v>
      </c>
    </row>
    <row r="12" spans="1:6" ht="24.6" customHeight="1" thickTop="1" thickBot="1" x14ac:dyDescent="0.35">
      <c r="A12" s="92" t="s">
        <v>135</v>
      </c>
      <c r="B12" s="93" t="s">
        <v>95</v>
      </c>
      <c r="C12" s="94" t="s">
        <v>56</v>
      </c>
      <c r="D12" s="94">
        <f>VLOOKUP(C12,результаты!$B$5:$C$25,2,0)</f>
        <v>28</v>
      </c>
      <c r="E12">
        <f t="shared" si="0"/>
        <v>9</v>
      </c>
      <c r="F12" t="str">
        <f>VLOOKUP(C12,список!$B$3:$F$23,5,0)</f>
        <v>"Завтра будет" - Смоленская ОО ВОИ</v>
      </c>
    </row>
    <row r="13" spans="1:6" ht="24.6" customHeight="1" thickTop="1" thickBot="1" x14ac:dyDescent="0.35">
      <c r="A13" s="28" t="s">
        <v>342</v>
      </c>
      <c r="B13" s="19" t="s">
        <v>98</v>
      </c>
      <c r="C13" s="20" t="s">
        <v>59</v>
      </c>
      <c r="D13" s="20">
        <f>VLOOKUP(C13,результаты!$B$5:$C$25,2,0)</f>
        <v>25</v>
      </c>
      <c r="E13">
        <f t="shared" si="0"/>
        <v>10</v>
      </c>
      <c r="F13" t="str">
        <f>VLOOKUP(C13,список!$B$3:$F$23,5,0)</f>
        <v>"Покорители вершин" - Раменская РО ВОИ</v>
      </c>
    </row>
    <row r="14" spans="1:6" ht="24.6" customHeight="1" thickTop="1" thickBot="1" x14ac:dyDescent="0.35">
      <c r="A14" s="92" t="s">
        <v>342</v>
      </c>
      <c r="B14" s="93" t="s">
        <v>185</v>
      </c>
      <c r="C14" s="94" t="s">
        <v>184</v>
      </c>
      <c r="D14" s="94">
        <f>VLOOKUP(C14,результаты!$B$5:$C$25,2,0)</f>
        <v>25</v>
      </c>
      <c r="E14">
        <f t="shared" si="0"/>
        <v>10</v>
      </c>
      <c r="F14" t="str">
        <f>VLOOKUP(C14,список!$B$3:$F$23,5,0)</f>
        <v>"Видновчанка" - Ленинская РО ВОИ</v>
      </c>
    </row>
    <row r="15" spans="1:6" ht="24.6" customHeight="1" thickTop="1" thickBot="1" x14ac:dyDescent="0.35">
      <c r="A15" s="28" t="s">
        <v>343</v>
      </c>
      <c r="B15" s="19" t="s">
        <v>187</v>
      </c>
      <c r="C15" s="20" t="s">
        <v>186</v>
      </c>
      <c r="D15" s="20">
        <f>VLOOKUP(C15,результаты!$B$5:$C$25,2,0)</f>
        <v>22</v>
      </c>
      <c r="E15">
        <f t="shared" si="0"/>
        <v>12</v>
      </c>
      <c r="F15" t="str">
        <f>VLOOKUP(C15,список!$B$3:$F$23,5,0)</f>
        <v>"ЛенКом" - Ярославская ОО ВОИ (Ленинский р-н)</v>
      </c>
    </row>
    <row r="16" spans="1:6" ht="24.6" customHeight="1" thickTop="1" thickBot="1" x14ac:dyDescent="0.35">
      <c r="A16" s="92" t="s">
        <v>18</v>
      </c>
      <c r="B16" s="93" t="s">
        <v>195</v>
      </c>
      <c r="C16" s="94" t="s">
        <v>194</v>
      </c>
      <c r="D16" s="94">
        <f>VLOOKUP(C16,результаты!$B$5:$C$25,2,0)</f>
        <v>17</v>
      </c>
      <c r="E16">
        <f t="shared" si="0"/>
        <v>13</v>
      </c>
      <c r="F16" t="str">
        <f>VLOOKUP(C16,список!$B$3:$F$23,5,0)</f>
        <v>"Космостарс" - Калужская ОО ВОИ</v>
      </c>
    </row>
    <row r="17" spans="1:6" ht="24.6" customHeight="1" thickTop="1" thickBot="1" x14ac:dyDescent="0.35">
      <c r="A17" s="28" t="s">
        <v>344</v>
      </c>
      <c r="B17" s="19" t="s">
        <v>191</v>
      </c>
      <c r="C17" s="20" t="s">
        <v>190</v>
      </c>
      <c r="D17" s="20">
        <f>VLOOKUP(C17,результаты!$B$5:$C$25,2,0)</f>
        <v>13</v>
      </c>
      <c r="E17">
        <f t="shared" si="0"/>
        <v>14</v>
      </c>
      <c r="F17" t="str">
        <f>VLOOKUP(C17,список!$B$3:$F$23,5,0)</f>
        <v>"Я люблю свой Клин" - Клинская РО ВОИ</v>
      </c>
    </row>
    <row r="18" spans="1:6" ht="24.6" customHeight="1" thickTop="1" thickBot="1" x14ac:dyDescent="0.35">
      <c r="A18" s="92" t="s">
        <v>344</v>
      </c>
      <c r="B18" s="93" t="s">
        <v>102</v>
      </c>
      <c r="C18" s="94" t="s">
        <v>67</v>
      </c>
      <c r="D18" s="94">
        <f>VLOOKUP(C18,результаты!$B$5:$C$25,2,0)</f>
        <v>13</v>
      </c>
      <c r="E18">
        <f t="shared" si="0"/>
        <v>14</v>
      </c>
      <c r="F18" t="str">
        <f>VLOOKUP(C18,список!$B$3:$F$23,5,0)</f>
        <v>"Тверские оптимисты" - Конаковская РО ВОИ</v>
      </c>
    </row>
    <row r="19" spans="1:6" ht="24.6" customHeight="1" thickTop="1" thickBot="1" x14ac:dyDescent="0.35">
      <c r="A19" s="28" t="s">
        <v>345</v>
      </c>
      <c r="B19" s="19" t="s">
        <v>199</v>
      </c>
      <c r="C19" s="20" t="s">
        <v>198</v>
      </c>
      <c r="D19" s="20">
        <f>VLOOKUP(C19,результаты!$B$5:$C$25,2,0)</f>
        <v>10</v>
      </c>
      <c r="E19">
        <f t="shared" si="0"/>
        <v>16</v>
      </c>
      <c r="F19" t="str">
        <f>VLOOKUP(C19,список!$B$3:$F$23,5,0)</f>
        <v>"Летучий Голландец" - Протвинская ГО ВОИ</v>
      </c>
    </row>
    <row r="20" spans="1:6" ht="24.6" customHeight="1" thickTop="1" thickBot="1" x14ac:dyDescent="0.35">
      <c r="A20" s="92" t="s">
        <v>346</v>
      </c>
      <c r="B20" s="93" t="s">
        <v>96</v>
      </c>
      <c r="C20" s="94" t="s">
        <v>57</v>
      </c>
      <c r="D20" s="94">
        <f>VLOOKUP(C20,результаты!$B$5:$C$25,2,0)</f>
        <v>3</v>
      </c>
      <c r="E20">
        <f t="shared" si="0"/>
        <v>17</v>
      </c>
      <c r="F20" t="str">
        <f>VLOOKUP(C20,список!$B$3:$F$23,5,0)</f>
        <v>"Свои 31" - Старооскольская РО ВОИ</v>
      </c>
    </row>
    <row r="21" spans="1:6" ht="24.6" customHeight="1" thickTop="1" thickBot="1" x14ac:dyDescent="0.35">
      <c r="A21" s="28" t="s">
        <v>136</v>
      </c>
      <c r="B21" s="19" t="s">
        <v>197</v>
      </c>
      <c r="C21" s="20" t="s">
        <v>196</v>
      </c>
      <c r="D21" s="20">
        <f>VLOOKUP(C21,результаты!$B$5:$C$25,2,0)</f>
        <v>2</v>
      </c>
      <c r="E21">
        <f t="shared" si="0"/>
        <v>18</v>
      </c>
      <c r="F21" t="str">
        <f>VLOOKUP(C21,список!$B$3:$F$23,5,0)</f>
        <v>"ВОИН (Всесёлые, Озорные, Инициативные, Непобедимые)" - Курская ОО ВОИ</v>
      </c>
    </row>
    <row r="22" spans="1:6" ht="24.6" customHeight="1" thickTop="1" thickBot="1" x14ac:dyDescent="0.35">
      <c r="A22" s="92" t="s">
        <v>347</v>
      </c>
      <c r="B22" s="93" t="s">
        <v>189</v>
      </c>
      <c r="C22" s="94" t="s">
        <v>188</v>
      </c>
      <c r="D22" s="94">
        <f>VLOOKUP(C22,результаты!$B$5:$C$25,2,0)</f>
        <v>1</v>
      </c>
      <c r="E22">
        <f t="shared" si="0"/>
        <v>19</v>
      </c>
      <c r="F22" t="str">
        <f>VLOOKUP(C22,список!$B$3:$F$23,5,0)</f>
        <v>"Ивнянские знатоки" - Ивнянская МО ВОИ</v>
      </c>
    </row>
    <row r="23" spans="1:6" ht="24.6" customHeight="1" thickTop="1" thickBot="1" x14ac:dyDescent="0.35">
      <c r="A23" s="28" t="s">
        <v>347</v>
      </c>
      <c r="B23" s="19" t="s">
        <v>193</v>
      </c>
      <c r="C23" s="20" t="s">
        <v>192</v>
      </c>
      <c r="D23" s="20">
        <f>VLOOKUP(C23,результаты!$B$5:$C$25,2,0)</f>
        <v>1</v>
      </c>
      <c r="E23">
        <f t="shared" si="0"/>
        <v>19</v>
      </c>
      <c r="F23" t="str">
        <f>VLOOKUP(C23,список!$B$3:$F$23,5,0)</f>
        <v>"Чудаки" - Белгородская ОО ВОИ</v>
      </c>
    </row>
    <row r="24" spans="1:6" ht="15" thickTop="1" x14ac:dyDescent="0.3"/>
  </sheetData>
  <sortState ref="A4:C23">
    <sortCondition descending="1" ref="A4:A23"/>
  </sortState>
  <conditionalFormatting sqref="E4:E23">
    <cfRule type="colorScale" priority="1">
      <colorScale>
        <cfvo type="min"/>
        <cfvo type="num" val="4"/>
        <cfvo type="max"/>
        <color rgb="FF008000"/>
        <color rgb="FFFFFF00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4.4" x14ac:dyDescent="0.3"/>
  <cols>
    <col min="1" max="1" width="6.33203125" customWidth="1"/>
    <col min="2" max="2" width="24.5546875" customWidth="1"/>
    <col min="3" max="3" width="7.6640625" style="3" customWidth="1"/>
    <col min="4" max="13" width="5.6640625" style="2" bestFit="1" customWidth="1"/>
    <col min="14" max="19" width="5.5546875" style="2" customWidth="1"/>
    <col min="20" max="22" width="5.5546875" customWidth="1"/>
    <col min="23" max="32" width="5.77734375" customWidth="1"/>
    <col min="33" max="33" width="6.21875" hidden="1" customWidth="1"/>
    <col min="34" max="36" width="5.109375" customWidth="1"/>
    <col min="37" max="37" width="5.6640625" customWidth="1"/>
  </cols>
  <sheetData>
    <row r="1" spans="1:37" ht="18" x14ac:dyDescent="0.35">
      <c r="C1" s="6" t="s">
        <v>228</v>
      </c>
    </row>
    <row r="3" spans="1:37" ht="28.8" x14ac:dyDescent="0.3">
      <c r="A3" s="21" t="s">
        <v>3</v>
      </c>
      <c r="B3" s="21" t="s">
        <v>4</v>
      </c>
      <c r="C3" s="22" t="s">
        <v>0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103</v>
      </c>
      <c r="O3" s="23" t="s">
        <v>104</v>
      </c>
      <c r="P3" s="23" t="s">
        <v>105</v>
      </c>
      <c r="Q3" s="23" t="s">
        <v>106</v>
      </c>
      <c r="R3" s="23" t="s">
        <v>107</v>
      </c>
      <c r="S3" s="23" t="s">
        <v>108</v>
      </c>
      <c r="T3" s="23" t="s">
        <v>109</v>
      </c>
      <c r="U3" s="23" t="s">
        <v>110</v>
      </c>
      <c r="V3" s="23" t="s">
        <v>111</v>
      </c>
      <c r="W3" s="23" t="s">
        <v>112</v>
      </c>
      <c r="X3" s="23" t="s">
        <v>113</v>
      </c>
      <c r="Y3" s="23" t="s">
        <v>114</v>
      </c>
      <c r="Z3" s="23" t="s">
        <v>115</v>
      </c>
      <c r="AA3" s="23" t="s">
        <v>116</v>
      </c>
      <c r="AB3" s="23" t="s">
        <v>117</v>
      </c>
      <c r="AC3" s="23" t="s">
        <v>118</v>
      </c>
      <c r="AD3" s="23" t="s">
        <v>119</v>
      </c>
      <c r="AE3" s="23" t="s">
        <v>120</v>
      </c>
      <c r="AF3" s="23" t="s">
        <v>121</v>
      </c>
      <c r="AG3" s="23"/>
      <c r="AH3" s="23" t="s">
        <v>124</v>
      </c>
      <c r="AI3" s="23" t="s">
        <v>126</v>
      </c>
      <c r="AJ3" s="23" t="s">
        <v>128</v>
      </c>
      <c r="AK3" s="88" t="s">
        <v>329</v>
      </c>
    </row>
    <row r="4" spans="1:37" s="11" customFormat="1" ht="27.6" customHeight="1" thickBot="1" x14ac:dyDescent="0.35">
      <c r="A4" s="13"/>
      <c r="B4" s="14" t="s">
        <v>15</v>
      </c>
      <c r="C4" s="15">
        <f t="shared" ref="C4:C9" si="0">D4+E4+F4+G4+H4+I4+J4+K4+L4+M4</f>
        <v>46</v>
      </c>
      <c r="D4" s="15">
        <f>'ответы команд'!E4</f>
        <v>19</v>
      </c>
      <c r="E4" s="15">
        <f>'ответы команд'!G4</f>
        <v>3</v>
      </c>
      <c r="F4" s="15">
        <f>'ответы команд'!I4</f>
        <v>3</v>
      </c>
      <c r="G4" s="15">
        <f>'ответы команд'!K4</f>
        <v>3</v>
      </c>
      <c r="H4" s="15">
        <f>'ответы команд'!M4</f>
        <v>3</v>
      </c>
      <c r="I4" s="15">
        <f>'ответы команд'!O4</f>
        <v>3</v>
      </c>
      <c r="J4" s="15">
        <f>'ответы команд'!Q4</f>
        <v>3</v>
      </c>
      <c r="K4" s="15">
        <f>'ответы команд'!S4</f>
        <v>3</v>
      </c>
      <c r="L4" s="15">
        <f>'ответы команд'!U4</f>
        <v>3</v>
      </c>
      <c r="M4" s="15">
        <f>'ответы команд'!W4</f>
        <v>3</v>
      </c>
      <c r="N4" s="15">
        <f>'ответы команд'!Y4</f>
        <v>1</v>
      </c>
      <c r="O4" s="15">
        <f>'ответы команд'!AA4</f>
        <v>1</v>
      </c>
      <c r="P4" s="15">
        <f>'ответы команд'!AC4</f>
        <v>1</v>
      </c>
      <c r="Q4" s="15">
        <f>'ответы команд'!AE4</f>
        <v>1</v>
      </c>
      <c r="R4" s="15">
        <f>'ответы команд'!AG4</f>
        <v>1</v>
      </c>
      <c r="S4" s="15">
        <f>'ответы команд'!AI4</f>
        <v>1</v>
      </c>
      <c r="T4" s="15">
        <f>'ответы команд'!AK4</f>
        <v>1</v>
      </c>
      <c r="U4" s="15">
        <f>'ответы команд'!AM4</f>
        <v>1</v>
      </c>
      <c r="V4" s="15">
        <f>'ответы команд'!AO4</f>
        <v>1</v>
      </c>
      <c r="W4" s="15">
        <f>'ответы команд'!AQ4</f>
        <v>1</v>
      </c>
      <c r="X4" s="15">
        <f>'ответы команд'!AS4</f>
        <v>1</v>
      </c>
      <c r="Y4" s="15">
        <f>'ответы команд'!AU4</f>
        <v>1</v>
      </c>
      <c r="Z4" s="15">
        <f>'ответы команд'!AW4</f>
        <v>1</v>
      </c>
      <c r="AA4" s="15">
        <f>'ответы команд'!AY4</f>
        <v>1</v>
      </c>
      <c r="AB4" s="15">
        <f>'ответы команд'!BA4</f>
        <v>1</v>
      </c>
      <c r="AC4" s="15">
        <f>'ответы команд'!BC4</f>
        <v>1</v>
      </c>
      <c r="AD4" s="15">
        <f>'ответы команд'!BE4</f>
        <v>1</v>
      </c>
      <c r="AE4" s="15">
        <f>'ответы команд'!BG4</f>
        <v>1</v>
      </c>
      <c r="AF4" s="15">
        <f>'ответы команд'!BI4</f>
        <v>1</v>
      </c>
      <c r="AG4" s="15"/>
      <c r="AH4" s="15">
        <f>'ответы команд'!BN4</f>
        <v>1</v>
      </c>
      <c r="AI4" s="15">
        <f>'ответы команд'!BQ4</f>
        <v>1</v>
      </c>
      <c r="AJ4" s="15">
        <f>'ответы команд'!BT4</f>
        <v>1</v>
      </c>
      <c r="AK4" s="15"/>
    </row>
    <row r="5" spans="1:37" s="11" customFormat="1" ht="27.6" customHeight="1" thickTop="1" thickBot="1" x14ac:dyDescent="0.35">
      <c r="A5" s="27"/>
      <c r="B5" s="30" t="s">
        <v>68</v>
      </c>
      <c r="C5" s="17">
        <f>D5+E5+F5+G5+H5+I5+J5+K5+L5+M5+AK5</f>
        <v>47</v>
      </c>
      <c r="D5" s="18">
        <f>'ответы команд'!E20</f>
        <v>17</v>
      </c>
      <c r="E5" s="18">
        <f>'ответы команд'!G20</f>
        <v>3</v>
      </c>
      <c r="F5" s="18">
        <f>'ответы команд'!I20</f>
        <v>3</v>
      </c>
      <c r="G5" s="18">
        <f>'ответы команд'!K20</f>
        <v>3</v>
      </c>
      <c r="H5" s="18">
        <f>'ответы команд'!M20</f>
        <v>3</v>
      </c>
      <c r="I5" s="18">
        <f>'ответы команд'!O20</f>
        <v>3</v>
      </c>
      <c r="J5" s="18">
        <f>'ответы команд'!Q20</f>
        <v>3</v>
      </c>
      <c r="K5" s="18">
        <f>'ответы команд'!S20</f>
        <v>3</v>
      </c>
      <c r="L5" s="18">
        <f>'ответы команд'!U20</f>
        <v>3</v>
      </c>
      <c r="M5" s="18">
        <f>'ответы команд'!W20</f>
        <v>3</v>
      </c>
      <c r="N5" s="18">
        <f>'ответы команд'!Y20</f>
        <v>1</v>
      </c>
      <c r="O5" s="18">
        <f>'ответы команд'!AA20</f>
        <v>1</v>
      </c>
      <c r="P5" s="18">
        <f>'ответы команд'!AC20</f>
        <v>1</v>
      </c>
      <c r="Q5" s="18">
        <f>'ответы команд'!AE20</f>
        <v>1</v>
      </c>
      <c r="R5" s="18">
        <f>'ответы команд'!AG20</f>
        <v>1</v>
      </c>
      <c r="S5" s="18">
        <f>'ответы команд'!AI20</f>
        <v>1</v>
      </c>
      <c r="T5" s="18">
        <f>'ответы команд'!AK20</f>
        <v>1</v>
      </c>
      <c r="U5" s="18">
        <f>'ответы команд'!AM20</f>
        <v>1</v>
      </c>
      <c r="V5" s="18">
        <f>'ответы команд'!AO20</f>
        <v>1</v>
      </c>
      <c r="W5" s="18">
        <f>'ответы команд'!AQ20</f>
        <v>0</v>
      </c>
      <c r="X5" s="18">
        <f>'ответы команд'!AS20</f>
        <v>1</v>
      </c>
      <c r="Y5" s="18">
        <f>'ответы команд'!AU20</f>
        <v>1</v>
      </c>
      <c r="Z5" s="18">
        <f>'ответы команд'!AW20</f>
        <v>0</v>
      </c>
      <c r="AA5" s="18">
        <f>'ответы команд'!AY20</f>
        <v>1</v>
      </c>
      <c r="AB5" s="18">
        <f>'ответы команд'!BA20</f>
        <v>1</v>
      </c>
      <c r="AC5" s="18">
        <f>'ответы команд'!BC20</f>
        <v>1</v>
      </c>
      <c r="AD5" s="18">
        <f>'ответы команд'!BE20</f>
        <v>1</v>
      </c>
      <c r="AE5" s="18">
        <f>'ответы команд'!BG20</f>
        <v>1</v>
      </c>
      <c r="AF5" s="18">
        <f>'ответы команд'!BI20</f>
        <v>1</v>
      </c>
      <c r="AG5" s="18"/>
      <c r="AH5" s="18">
        <f>'ответы команд'!BN20</f>
        <v>1</v>
      </c>
      <c r="AI5" s="18">
        <f>'ответы команд'!BQ20</f>
        <v>1</v>
      </c>
      <c r="AJ5" s="18">
        <f>'ответы команд'!BT20</f>
        <v>1</v>
      </c>
      <c r="AK5" s="89">
        <f>'ответы команд'!BV20</f>
        <v>3</v>
      </c>
    </row>
    <row r="6" spans="1:37" s="11" customFormat="1" ht="27.6" customHeight="1" thickTop="1" thickBot="1" x14ac:dyDescent="0.35">
      <c r="A6" s="28"/>
      <c r="B6" s="19" t="s">
        <v>58</v>
      </c>
      <c r="C6" s="20">
        <f t="shared" ref="C6:C25" si="1">D6+E6+F6+G6+H6+I6+J6+K6+L6+M6+AK6</f>
        <v>41</v>
      </c>
      <c r="D6" s="18">
        <f>'ответы команд'!E14</f>
        <v>18</v>
      </c>
      <c r="E6" s="18">
        <f>'ответы команд'!G14</f>
        <v>3</v>
      </c>
      <c r="F6" s="18">
        <f>'ответы команд'!I14</f>
        <v>3</v>
      </c>
      <c r="G6" s="18">
        <f>'ответы команд'!K14</f>
        <v>3</v>
      </c>
      <c r="H6" s="18">
        <f>'ответы команд'!M14</f>
        <v>3</v>
      </c>
      <c r="I6" s="18">
        <f>'ответы команд'!O14</f>
        <v>0</v>
      </c>
      <c r="J6" s="18">
        <f>'ответы команд'!Q14</f>
        <v>3</v>
      </c>
      <c r="K6" s="18">
        <f>'ответы команд'!S14</f>
        <v>3</v>
      </c>
      <c r="L6" s="18">
        <f>'ответы команд'!U14</f>
        <v>3</v>
      </c>
      <c r="M6" s="18">
        <f>'ответы команд'!W14</f>
        <v>2</v>
      </c>
      <c r="N6" s="18">
        <f>'ответы команд'!Y14</f>
        <v>1</v>
      </c>
      <c r="O6" s="18">
        <f>'ответы команд'!AA14</f>
        <v>1</v>
      </c>
      <c r="P6" s="18">
        <f>'ответы команд'!AC14</f>
        <v>1</v>
      </c>
      <c r="Q6" s="18">
        <f>'ответы команд'!AE14</f>
        <v>1</v>
      </c>
      <c r="R6" s="18">
        <f>'ответы команд'!AG14</f>
        <v>1</v>
      </c>
      <c r="S6" s="18">
        <f>'ответы команд'!AI14</f>
        <v>1</v>
      </c>
      <c r="T6" s="18">
        <f>'ответы команд'!AK14</f>
        <v>1</v>
      </c>
      <c r="U6" s="18">
        <f>'ответы команд'!AM14</f>
        <v>1</v>
      </c>
      <c r="V6" s="18">
        <f>'ответы команд'!AO14</f>
        <v>0</v>
      </c>
      <c r="W6" s="18">
        <f>'ответы команд'!AQ14</f>
        <v>1</v>
      </c>
      <c r="X6" s="18">
        <f>'ответы команд'!AS14</f>
        <v>1</v>
      </c>
      <c r="Y6" s="18">
        <f>'ответы команд'!AU14</f>
        <v>1</v>
      </c>
      <c r="Z6" s="18">
        <f>'ответы команд'!AW14</f>
        <v>1</v>
      </c>
      <c r="AA6" s="18">
        <f>'ответы команд'!AY14</f>
        <v>1</v>
      </c>
      <c r="AB6" s="18">
        <f>'ответы команд'!BA14</f>
        <v>1</v>
      </c>
      <c r="AC6" s="18">
        <f>'ответы команд'!BC14</f>
        <v>1</v>
      </c>
      <c r="AD6" s="18">
        <f>'ответы команд'!BE14</f>
        <v>1</v>
      </c>
      <c r="AE6" s="18">
        <f>'ответы команд'!BG14</f>
        <v>1</v>
      </c>
      <c r="AF6" s="18">
        <f>'ответы команд'!BI14</f>
        <v>1</v>
      </c>
      <c r="AG6" s="18"/>
      <c r="AH6" s="18">
        <f>'ответы команд'!BN14</f>
        <v>1</v>
      </c>
      <c r="AI6" s="18">
        <f>'ответы команд'!BQ14</f>
        <v>1</v>
      </c>
      <c r="AJ6" s="18">
        <f>'ответы команд'!BT14</f>
        <v>1</v>
      </c>
      <c r="AK6" s="89">
        <f>'ответы команд'!BV14</f>
        <v>0</v>
      </c>
    </row>
    <row r="7" spans="1:37" s="11" customFormat="1" ht="27.6" customHeight="1" thickTop="1" thickBot="1" x14ac:dyDescent="0.35">
      <c r="A7" s="27"/>
      <c r="B7" s="16" t="s">
        <v>51</v>
      </c>
      <c r="C7" s="17">
        <f t="shared" si="1"/>
        <v>40</v>
      </c>
      <c r="D7" s="18">
        <f>'ответы команд'!E7</f>
        <v>17</v>
      </c>
      <c r="E7" s="18">
        <f>'ответы команд'!G7</f>
        <v>3</v>
      </c>
      <c r="F7" s="18">
        <f>'ответы команд'!I7</f>
        <v>0</v>
      </c>
      <c r="G7" s="18">
        <f>'ответы команд'!K7</f>
        <v>3</v>
      </c>
      <c r="H7" s="18">
        <f>'ответы команд'!M7</f>
        <v>0</v>
      </c>
      <c r="I7" s="18">
        <f>'ответы команд'!O7</f>
        <v>3</v>
      </c>
      <c r="J7" s="18">
        <f>'ответы команд'!Q7</f>
        <v>3</v>
      </c>
      <c r="K7" s="18">
        <f>'ответы команд'!S7</f>
        <v>3</v>
      </c>
      <c r="L7" s="18">
        <f>'ответы команд'!U7</f>
        <v>3</v>
      </c>
      <c r="M7" s="18">
        <f>'ответы команд'!W7</f>
        <v>3</v>
      </c>
      <c r="N7" s="18">
        <f>'ответы команд'!Y7</f>
        <v>1</v>
      </c>
      <c r="O7" s="18">
        <f>'ответы команд'!AA7</f>
        <v>1</v>
      </c>
      <c r="P7" s="18">
        <f>'ответы команд'!AC7</f>
        <v>1</v>
      </c>
      <c r="Q7" s="18">
        <f>'ответы команд'!AE7</f>
        <v>1</v>
      </c>
      <c r="R7" s="18">
        <f>'ответы команд'!AG7</f>
        <v>1</v>
      </c>
      <c r="S7" s="18">
        <f>'ответы команд'!AI7</f>
        <v>1</v>
      </c>
      <c r="T7" s="18">
        <f>'ответы команд'!AK7</f>
        <v>1</v>
      </c>
      <c r="U7" s="18">
        <f>'ответы команд'!AM7</f>
        <v>1</v>
      </c>
      <c r="V7" s="18">
        <f>'ответы команд'!AO7</f>
        <v>1</v>
      </c>
      <c r="W7" s="18">
        <f>'ответы команд'!AQ7</f>
        <v>0</v>
      </c>
      <c r="X7" s="18">
        <f>'ответы команд'!AS7</f>
        <v>1</v>
      </c>
      <c r="Y7" s="18">
        <f>'ответы команд'!AU7</f>
        <v>1</v>
      </c>
      <c r="Z7" s="18">
        <f>'ответы команд'!AW7</f>
        <v>0</v>
      </c>
      <c r="AA7" s="18">
        <f>'ответы команд'!AY7</f>
        <v>1</v>
      </c>
      <c r="AB7" s="18">
        <f>'ответы команд'!BA7</f>
        <v>1</v>
      </c>
      <c r="AC7" s="18">
        <f>'ответы команд'!BC7</f>
        <v>1</v>
      </c>
      <c r="AD7" s="18">
        <f>'ответы команд'!BE7</f>
        <v>1</v>
      </c>
      <c r="AE7" s="18">
        <f>'ответы команд'!BG7</f>
        <v>1</v>
      </c>
      <c r="AF7" s="18">
        <f>'ответы команд'!BI7</f>
        <v>1</v>
      </c>
      <c r="AG7" s="18"/>
      <c r="AH7" s="18">
        <f>'ответы команд'!BN7</f>
        <v>1</v>
      </c>
      <c r="AI7" s="18">
        <f>'ответы команд'!BQ7</f>
        <v>1</v>
      </c>
      <c r="AJ7" s="18">
        <f>'ответы команд'!BT7</f>
        <v>1</v>
      </c>
      <c r="AK7" s="89">
        <f>'ответы команд'!BV7</f>
        <v>2</v>
      </c>
    </row>
    <row r="8" spans="1:37" s="11" customFormat="1" ht="27.6" customHeight="1" thickTop="1" thickBot="1" x14ac:dyDescent="0.35">
      <c r="A8" s="28"/>
      <c r="B8" s="19" t="s">
        <v>62</v>
      </c>
      <c r="C8" s="20">
        <f t="shared" si="1"/>
        <v>39</v>
      </c>
      <c r="D8" s="18">
        <f>'ответы команд'!E18</f>
        <v>16</v>
      </c>
      <c r="E8" s="18">
        <f>'ответы команд'!G18</f>
        <v>3</v>
      </c>
      <c r="F8" s="18">
        <f>'ответы команд'!I18</f>
        <v>0</v>
      </c>
      <c r="G8" s="18">
        <f>'ответы команд'!K18</f>
        <v>3</v>
      </c>
      <c r="H8" s="18">
        <f>'ответы команд'!M18</f>
        <v>3</v>
      </c>
      <c r="I8" s="18">
        <f>'ответы команд'!O18</f>
        <v>3</v>
      </c>
      <c r="J8" s="18">
        <f>'ответы команд'!Q18</f>
        <v>2</v>
      </c>
      <c r="K8" s="18">
        <f>'ответы команд'!S18</f>
        <v>3</v>
      </c>
      <c r="L8" s="18">
        <f>'ответы команд'!U18</f>
        <v>3</v>
      </c>
      <c r="M8" s="18">
        <f>'ответы команд'!W18</f>
        <v>3</v>
      </c>
      <c r="N8" s="18">
        <f>'ответы команд'!Y18</f>
        <v>1</v>
      </c>
      <c r="O8" s="18">
        <f>'ответы команд'!AA18</f>
        <v>1</v>
      </c>
      <c r="P8" s="18">
        <f>'ответы команд'!AC18</f>
        <v>1</v>
      </c>
      <c r="Q8" s="18">
        <f>'ответы команд'!AE18</f>
        <v>1</v>
      </c>
      <c r="R8" s="18">
        <f>'ответы команд'!AG18</f>
        <v>1</v>
      </c>
      <c r="S8" s="18">
        <f>'ответы команд'!AI18</f>
        <v>1</v>
      </c>
      <c r="T8" s="18">
        <f>'ответы команд'!AK18</f>
        <v>1</v>
      </c>
      <c r="U8" s="18">
        <f>'ответы команд'!AM18</f>
        <v>1</v>
      </c>
      <c r="V8" s="18">
        <f>'ответы команд'!AO18</f>
        <v>0</v>
      </c>
      <c r="W8" s="18">
        <f>'ответы команд'!AQ18</f>
        <v>1</v>
      </c>
      <c r="X8" s="18">
        <f>'ответы команд'!AS18</f>
        <v>1</v>
      </c>
      <c r="Y8" s="18">
        <f>'ответы команд'!AU18</f>
        <v>1</v>
      </c>
      <c r="Z8" s="18">
        <f>'ответы команд'!AW18</f>
        <v>0</v>
      </c>
      <c r="AA8" s="18">
        <f>'ответы команд'!AY18</f>
        <v>1</v>
      </c>
      <c r="AB8" s="18">
        <f>'ответы команд'!BA18</f>
        <v>1</v>
      </c>
      <c r="AC8" s="18">
        <f>'ответы команд'!BC18</f>
        <v>1</v>
      </c>
      <c r="AD8" s="18">
        <f>'ответы команд'!BE18</f>
        <v>1</v>
      </c>
      <c r="AE8" s="18">
        <f>'ответы команд'!BG18</f>
        <v>0</v>
      </c>
      <c r="AF8" s="18">
        <f>'ответы команд'!BI18</f>
        <v>1</v>
      </c>
      <c r="AG8" s="18"/>
      <c r="AH8" s="18">
        <f>'ответы команд'!BN18</f>
        <v>1</v>
      </c>
      <c r="AI8" s="18">
        <f>'ответы команд'!BQ18</f>
        <v>1</v>
      </c>
      <c r="AJ8" s="18">
        <f>'ответы команд'!BT18</f>
        <v>1</v>
      </c>
      <c r="AK8" s="89">
        <f>'ответы команд'!BV18</f>
        <v>0</v>
      </c>
    </row>
    <row r="9" spans="1:37" s="11" customFormat="1" ht="27.6" customHeight="1" thickTop="1" thickBot="1" x14ac:dyDescent="0.35">
      <c r="A9" s="27"/>
      <c r="B9" s="16" t="s">
        <v>60</v>
      </c>
      <c r="C9" s="17">
        <f t="shared" si="1"/>
        <v>38</v>
      </c>
      <c r="D9" s="18">
        <f>'ответы команд'!E16</f>
        <v>12</v>
      </c>
      <c r="E9" s="18">
        <f>'ответы команд'!G16</f>
        <v>2</v>
      </c>
      <c r="F9" s="18">
        <f>'ответы команд'!I16</f>
        <v>3</v>
      </c>
      <c r="G9" s="18">
        <f>'ответы команд'!K16</f>
        <v>3</v>
      </c>
      <c r="H9" s="18">
        <f>'ответы команд'!M16</f>
        <v>3</v>
      </c>
      <c r="I9" s="18">
        <f>'ответы команд'!O16</f>
        <v>3</v>
      </c>
      <c r="J9" s="18">
        <f>'ответы команд'!Q16</f>
        <v>3</v>
      </c>
      <c r="K9" s="18">
        <f>'ответы команд'!S16</f>
        <v>3</v>
      </c>
      <c r="L9" s="18">
        <f>'ответы команд'!U16</f>
        <v>3</v>
      </c>
      <c r="M9" s="18">
        <f>'ответы команд'!W16</f>
        <v>3</v>
      </c>
      <c r="N9" s="18">
        <f>'ответы команд'!Y16</f>
        <v>1</v>
      </c>
      <c r="O9" s="18">
        <f>'ответы команд'!AA16</f>
        <v>1</v>
      </c>
      <c r="P9" s="18">
        <f>'ответы команд'!AC16</f>
        <v>1</v>
      </c>
      <c r="Q9" s="18">
        <f>'ответы команд'!AE16</f>
        <v>0</v>
      </c>
      <c r="R9" s="18">
        <f>'ответы команд'!AG16</f>
        <v>0</v>
      </c>
      <c r="S9" s="18">
        <f>'ответы команд'!AI16</f>
        <v>1</v>
      </c>
      <c r="T9" s="18">
        <f>'ответы команд'!AK16</f>
        <v>1</v>
      </c>
      <c r="U9" s="18">
        <f>'ответы команд'!AM16</f>
        <v>0</v>
      </c>
      <c r="V9" s="18">
        <f>'ответы команд'!AO16</f>
        <v>0</v>
      </c>
      <c r="W9" s="18">
        <f>'ответы команд'!AQ16</f>
        <v>0</v>
      </c>
      <c r="X9" s="18">
        <f>'ответы команд'!AS16</f>
        <v>1</v>
      </c>
      <c r="Y9" s="18">
        <f>'ответы команд'!AU16</f>
        <v>1</v>
      </c>
      <c r="Z9" s="18">
        <f>'ответы команд'!AW16</f>
        <v>0</v>
      </c>
      <c r="AA9" s="18">
        <f>'ответы команд'!AY16</f>
        <v>1</v>
      </c>
      <c r="AB9" s="18">
        <f>'ответы команд'!BA16</f>
        <v>1</v>
      </c>
      <c r="AC9" s="18">
        <f>'ответы команд'!BC16</f>
        <v>1</v>
      </c>
      <c r="AD9" s="18">
        <f>'ответы команд'!BE16</f>
        <v>1</v>
      </c>
      <c r="AE9" s="18">
        <f>'ответы команд'!BG16</f>
        <v>0</v>
      </c>
      <c r="AF9" s="18">
        <f>'ответы команд'!BI16</f>
        <v>1</v>
      </c>
      <c r="AG9" s="18"/>
      <c r="AH9" s="18">
        <f>'ответы команд'!BN16</f>
        <v>1</v>
      </c>
      <c r="AI9" s="18">
        <f>'ответы команд'!BQ16</f>
        <v>1</v>
      </c>
      <c r="AJ9" s="18">
        <f>'ответы команд'!BT16</f>
        <v>0</v>
      </c>
      <c r="AK9" s="89">
        <f>'ответы команд'!BV16</f>
        <v>0</v>
      </c>
    </row>
    <row r="10" spans="1:37" s="11" customFormat="1" ht="27.6" customHeight="1" thickTop="1" thickBot="1" x14ac:dyDescent="0.35">
      <c r="A10" s="28"/>
      <c r="B10" s="19" t="s">
        <v>49</v>
      </c>
      <c r="C10" s="20">
        <f t="shared" si="1"/>
        <v>36</v>
      </c>
      <c r="D10" s="18">
        <f>'ответы команд'!E5</f>
        <v>15</v>
      </c>
      <c r="E10" s="18">
        <f>'ответы команд'!G5</f>
        <v>3</v>
      </c>
      <c r="F10" s="18">
        <f>'ответы команд'!I5</f>
        <v>0</v>
      </c>
      <c r="G10" s="18">
        <f>'ответы команд'!K5</f>
        <v>3</v>
      </c>
      <c r="H10" s="18">
        <f>'ответы команд'!M5</f>
        <v>3</v>
      </c>
      <c r="I10" s="18">
        <f>'ответы команд'!O5</f>
        <v>0</v>
      </c>
      <c r="J10" s="18">
        <f>'ответы команд'!Q5</f>
        <v>3</v>
      </c>
      <c r="K10" s="18">
        <f>'ответы команд'!S5</f>
        <v>3</v>
      </c>
      <c r="L10" s="18">
        <f>'ответы команд'!U5</f>
        <v>3</v>
      </c>
      <c r="M10" s="18">
        <f>'ответы команд'!W5</f>
        <v>3</v>
      </c>
      <c r="N10" s="18">
        <f>'ответы команд'!Y5</f>
        <v>1</v>
      </c>
      <c r="O10" s="18">
        <f>'ответы команд'!AA5</f>
        <v>1</v>
      </c>
      <c r="P10" s="18">
        <f>'ответы команд'!AC5</f>
        <v>1</v>
      </c>
      <c r="Q10" s="18">
        <f>'ответы команд'!AE5</f>
        <v>0</v>
      </c>
      <c r="R10" s="18">
        <f>'ответы команд'!AG5</f>
        <v>1</v>
      </c>
      <c r="S10" s="18">
        <f>'ответы команд'!AI5</f>
        <v>1</v>
      </c>
      <c r="T10" s="18">
        <f>'ответы команд'!AK5</f>
        <v>1</v>
      </c>
      <c r="U10" s="18">
        <f>'ответы команд'!AM5</f>
        <v>1</v>
      </c>
      <c r="V10" s="18">
        <f>'ответы команд'!AO5</f>
        <v>0</v>
      </c>
      <c r="W10" s="18">
        <f>'ответы команд'!AQ5</f>
        <v>0</v>
      </c>
      <c r="X10" s="18">
        <f>'ответы команд'!AS5</f>
        <v>1</v>
      </c>
      <c r="Y10" s="18">
        <f>'ответы команд'!AU5</f>
        <v>1</v>
      </c>
      <c r="Z10" s="18">
        <f>'ответы команд'!AW5</f>
        <v>0</v>
      </c>
      <c r="AA10" s="18">
        <f>'ответы команд'!AY5</f>
        <v>1</v>
      </c>
      <c r="AB10" s="18">
        <f>'ответы команд'!BA5</f>
        <v>1</v>
      </c>
      <c r="AC10" s="18">
        <f>'ответы команд'!BC5</f>
        <v>1</v>
      </c>
      <c r="AD10" s="18">
        <f>'ответы команд'!BE5</f>
        <v>1</v>
      </c>
      <c r="AE10" s="18">
        <f>'ответы команд'!BG5</f>
        <v>1</v>
      </c>
      <c r="AF10" s="18">
        <f>'ответы команд'!BI5</f>
        <v>1</v>
      </c>
      <c r="AG10" s="18"/>
      <c r="AH10" s="18">
        <f>'ответы команд'!BN5</f>
        <v>1</v>
      </c>
      <c r="AI10" s="18">
        <f>'ответы команд'!BQ5</f>
        <v>1</v>
      </c>
      <c r="AJ10" s="18">
        <f>'ответы команд'!BT5</f>
        <v>1</v>
      </c>
      <c r="AK10" s="89">
        <f>'ответы команд'!BV5</f>
        <v>0</v>
      </c>
    </row>
    <row r="11" spans="1:37" s="11" customFormat="1" ht="27.6" customHeight="1" thickTop="1" thickBot="1" x14ac:dyDescent="0.35">
      <c r="A11" s="27"/>
      <c r="B11" s="16" t="s">
        <v>52</v>
      </c>
      <c r="C11" s="17">
        <f t="shared" si="1"/>
        <v>30</v>
      </c>
      <c r="D11" s="18">
        <f>'ответы команд'!E8</f>
        <v>15</v>
      </c>
      <c r="E11" s="18">
        <f>'ответы команд'!G8</f>
        <v>3</v>
      </c>
      <c r="F11" s="18">
        <f>'ответы команд'!I8</f>
        <v>3</v>
      </c>
      <c r="G11" s="18">
        <f>'ответы команд'!K8</f>
        <v>3</v>
      </c>
      <c r="H11" s="18">
        <f>'ответы команд'!M8</f>
        <v>0</v>
      </c>
      <c r="I11" s="18">
        <f>'ответы команд'!O8</f>
        <v>0</v>
      </c>
      <c r="J11" s="18">
        <f>'ответы команд'!Q8</f>
        <v>3</v>
      </c>
      <c r="K11" s="18">
        <f>'ответы команд'!S8</f>
        <v>3</v>
      </c>
      <c r="L11" s="18">
        <f>'ответы команд'!U8</f>
        <v>0</v>
      </c>
      <c r="M11" s="18">
        <f>'ответы команд'!W8</f>
        <v>0</v>
      </c>
      <c r="N11" s="18">
        <f>'ответы команд'!Y8</f>
        <v>1</v>
      </c>
      <c r="O11" s="18">
        <f>'ответы команд'!AA8</f>
        <v>1</v>
      </c>
      <c r="P11" s="18">
        <f>'ответы команд'!AC8</f>
        <v>1</v>
      </c>
      <c r="Q11" s="18">
        <f>'ответы команд'!AE8</f>
        <v>1</v>
      </c>
      <c r="R11" s="18">
        <f>'ответы команд'!AG8</f>
        <v>1</v>
      </c>
      <c r="S11" s="18">
        <f>'ответы команд'!AI8</f>
        <v>1</v>
      </c>
      <c r="T11" s="18">
        <f>'ответы команд'!AK8</f>
        <v>1</v>
      </c>
      <c r="U11" s="18">
        <f>'ответы команд'!AM8</f>
        <v>0</v>
      </c>
      <c r="V11" s="18">
        <f>'ответы команд'!AO8</f>
        <v>0</v>
      </c>
      <c r="W11" s="18">
        <f>'ответы команд'!AQ8</f>
        <v>1</v>
      </c>
      <c r="X11" s="18">
        <f>'ответы команд'!AS8</f>
        <v>0</v>
      </c>
      <c r="Y11" s="18">
        <f>'ответы команд'!AU8</f>
        <v>1</v>
      </c>
      <c r="Z11" s="18">
        <f>'ответы команд'!AW8</f>
        <v>0</v>
      </c>
      <c r="AA11" s="18">
        <f>'ответы команд'!AY8</f>
        <v>1</v>
      </c>
      <c r="AB11" s="18">
        <f>'ответы команд'!BA8</f>
        <v>1</v>
      </c>
      <c r="AC11" s="18">
        <f>'ответы команд'!BC8</f>
        <v>1</v>
      </c>
      <c r="AD11" s="18">
        <f>'ответы команд'!BE8</f>
        <v>1</v>
      </c>
      <c r="AE11" s="18">
        <f>'ответы команд'!BG8</f>
        <v>1</v>
      </c>
      <c r="AF11" s="18">
        <f>'ответы команд'!BI8</f>
        <v>1</v>
      </c>
      <c r="AG11" s="18"/>
      <c r="AH11" s="18">
        <f>'ответы команд'!BN8</f>
        <v>1</v>
      </c>
      <c r="AI11" s="18">
        <f>'ответы команд'!BQ8</f>
        <v>1</v>
      </c>
      <c r="AJ11" s="18">
        <f>'ответы команд'!BT8</f>
        <v>1</v>
      </c>
      <c r="AK11" s="89">
        <f>'ответы команд'!BV8</f>
        <v>0</v>
      </c>
    </row>
    <row r="12" spans="1:37" s="11" customFormat="1" ht="27.6" customHeight="1" thickTop="1" thickBot="1" x14ac:dyDescent="0.35">
      <c r="A12" s="28"/>
      <c r="B12" s="19" t="s">
        <v>50</v>
      </c>
      <c r="C12" s="20">
        <f t="shared" si="1"/>
        <v>29</v>
      </c>
      <c r="D12" s="18">
        <f>'ответы команд'!E6</f>
        <v>14</v>
      </c>
      <c r="E12" s="18">
        <f>'ответы команд'!G6</f>
        <v>3</v>
      </c>
      <c r="F12" s="18">
        <f>'ответы команд'!I6</f>
        <v>0</v>
      </c>
      <c r="G12" s="18">
        <f>'ответы команд'!K6</f>
        <v>3</v>
      </c>
      <c r="H12" s="18">
        <f>'ответы команд'!M6</f>
        <v>3</v>
      </c>
      <c r="I12" s="18">
        <f>'ответы команд'!O6</f>
        <v>0</v>
      </c>
      <c r="J12" s="18">
        <f>'ответы команд'!Q6</f>
        <v>0</v>
      </c>
      <c r="K12" s="18">
        <f>'ответы команд'!S6</f>
        <v>3</v>
      </c>
      <c r="L12" s="18">
        <f>'ответы команд'!U6</f>
        <v>0</v>
      </c>
      <c r="M12" s="18">
        <f>'ответы команд'!W6</f>
        <v>3</v>
      </c>
      <c r="N12" s="18">
        <f>'ответы команд'!Y6</f>
        <v>1</v>
      </c>
      <c r="O12" s="18">
        <f>'ответы команд'!AA6</f>
        <v>1</v>
      </c>
      <c r="P12" s="18">
        <f>'ответы команд'!AC6</f>
        <v>1</v>
      </c>
      <c r="Q12" s="18">
        <f>'ответы команд'!AE6</f>
        <v>0</v>
      </c>
      <c r="R12" s="18">
        <f>'ответы команд'!AG6</f>
        <v>1</v>
      </c>
      <c r="S12" s="18">
        <f>'ответы команд'!AI6</f>
        <v>1</v>
      </c>
      <c r="T12" s="18">
        <f>'ответы команд'!AK6</f>
        <v>1</v>
      </c>
      <c r="U12" s="18">
        <f>'ответы команд'!AM6</f>
        <v>0</v>
      </c>
      <c r="V12" s="18">
        <f>'ответы команд'!AO6</f>
        <v>0</v>
      </c>
      <c r="W12" s="18">
        <f>'ответы команд'!AQ6</f>
        <v>1</v>
      </c>
      <c r="X12" s="18">
        <f>'ответы команд'!AS6</f>
        <v>0</v>
      </c>
      <c r="Y12" s="18">
        <f>'ответы команд'!AU6</f>
        <v>1</v>
      </c>
      <c r="Z12" s="18">
        <f>'ответы команд'!AW6</f>
        <v>0</v>
      </c>
      <c r="AA12" s="18">
        <f>'ответы команд'!AY6</f>
        <v>1</v>
      </c>
      <c r="AB12" s="18">
        <f>'ответы команд'!BA6</f>
        <v>1</v>
      </c>
      <c r="AC12" s="18">
        <f>'ответы команд'!BC6</f>
        <v>1</v>
      </c>
      <c r="AD12" s="18">
        <f>'ответы команд'!BE6</f>
        <v>1</v>
      </c>
      <c r="AE12" s="18">
        <f>'ответы команд'!BG6</f>
        <v>1</v>
      </c>
      <c r="AF12" s="18">
        <f>'ответы команд'!BI6</f>
        <v>1</v>
      </c>
      <c r="AG12" s="18"/>
      <c r="AH12" s="18">
        <f>'ответы команд'!BN6</f>
        <v>1</v>
      </c>
      <c r="AI12" s="18">
        <f>'ответы команд'!BQ6</f>
        <v>1</v>
      </c>
      <c r="AJ12" s="18">
        <f>'ответы команд'!BT6</f>
        <v>1</v>
      </c>
      <c r="AK12" s="89">
        <f>'ответы команд'!BV6</f>
        <v>0</v>
      </c>
    </row>
    <row r="13" spans="1:37" s="11" customFormat="1" ht="27.6" customHeight="1" thickTop="1" thickBot="1" x14ac:dyDescent="0.35">
      <c r="A13" s="27"/>
      <c r="B13" s="16" t="s">
        <v>56</v>
      </c>
      <c r="C13" s="17">
        <f t="shared" si="1"/>
        <v>28</v>
      </c>
      <c r="D13" s="18">
        <f>'ответы команд'!E12</f>
        <v>15</v>
      </c>
      <c r="E13" s="18">
        <f>'ответы команд'!G12</f>
        <v>3</v>
      </c>
      <c r="F13" s="18">
        <f>'ответы команд'!I12</f>
        <v>0</v>
      </c>
      <c r="G13" s="18">
        <f>'ответы команд'!K12</f>
        <v>3</v>
      </c>
      <c r="H13" s="18">
        <f>'ответы команд'!M12</f>
        <v>0</v>
      </c>
      <c r="I13" s="18">
        <f>'ответы команд'!O12</f>
        <v>0</v>
      </c>
      <c r="J13" s="18">
        <f>'ответы команд'!Q12</f>
        <v>0</v>
      </c>
      <c r="K13" s="18">
        <f>'ответы команд'!S12</f>
        <v>3</v>
      </c>
      <c r="L13" s="18">
        <f>'ответы команд'!U12</f>
        <v>0</v>
      </c>
      <c r="M13" s="18">
        <f>'ответы команд'!W12</f>
        <v>3</v>
      </c>
      <c r="N13" s="18">
        <f>'ответы команд'!Y12</f>
        <v>1</v>
      </c>
      <c r="O13" s="18">
        <f>'ответы команд'!AA12</f>
        <v>1</v>
      </c>
      <c r="P13" s="18">
        <f>'ответы команд'!AC12</f>
        <v>1</v>
      </c>
      <c r="Q13" s="18">
        <f>'ответы команд'!AE12</f>
        <v>1</v>
      </c>
      <c r="R13" s="18">
        <f>'ответы команд'!AG12</f>
        <v>1</v>
      </c>
      <c r="S13" s="18">
        <f>'ответы команд'!AI12</f>
        <v>1</v>
      </c>
      <c r="T13" s="18">
        <f>'ответы команд'!AK12</f>
        <v>1</v>
      </c>
      <c r="U13" s="18">
        <f>'ответы команд'!AM12</f>
        <v>0</v>
      </c>
      <c r="V13" s="18">
        <f>'ответы команд'!AO12</f>
        <v>0</v>
      </c>
      <c r="W13" s="18">
        <f>'ответы команд'!AQ12</f>
        <v>0</v>
      </c>
      <c r="X13" s="18">
        <f>'ответы команд'!AS12</f>
        <v>1</v>
      </c>
      <c r="Y13" s="18">
        <f>'ответы команд'!AU12</f>
        <v>1</v>
      </c>
      <c r="Z13" s="18">
        <f>'ответы команд'!AW12</f>
        <v>0</v>
      </c>
      <c r="AA13" s="18">
        <f>'ответы команд'!AY12</f>
        <v>1</v>
      </c>
      <c r="AB13" s="18">
        <f>'ответы команд'!BA12</f>
        <v>1</v>
      </c>
      <c r="AC13" s="18">
        <f>'ответы команд'!BC12</f>
        <v>1</v>
      </c>
      <c r="AD13" s="18">
        <f>'ответы команд'!BE12</f>
        <v>1</v>
      </c>
      <c r="AE13" s="18">
        <f>'ответы команд'!BG12</f>
        <v>1</v>
      </c>
      <c r="AF13" s="18">
        <f>'ответы команд'!BI12</f>
        <v>1</v>
      </c>
      <c r="AG13" s="18"/>
      <c r="AH13" s="18">
        <f>'ответы команд'!BN12</f>
        <v>1</v>
      </c>
      <c r="AI13" s="18">
        <f>'ответы команд'!BQ12</f>
        <v>1</v>
      </c>
      <c r="AJ13" s="18">
        <f>'ответы команд'!BT12</f>
        <v>1</v>
      </c>
      <c r="AK13" s="89">
        <f>'ответы команд'!BV12</f>
        <v>1</v>
      </c>
    </row>
    <row r="14" spans="1:37" s="11" customFormat="1" ht="27.6" customHeight="1" thickTop="1" thickBot="1" x14ac:dyDescent="0.35">
      <c r="A14" s="28"/>
      <c r="B14" s="19" t="s">
        <v>59</v>
      </c>
      <c r="C14" s="20">
        <f t="shared" si="1"/>
        <v>25</v>
      </c>
      <c r="D14" s="18">
        <f>'ответы команд'!E15</f>
        <v>15</v>
      </c>
      <c r="E14" s="18">
        <f>'ответы команд'!G15</f>
        <v>3</v>
      </c>
      <c r="F14" s="18">
        <f>'ответы команд'!I15</f>
        <v>0</v>
      </c>
      <c r="G14" s="18">
        <f>'ответы команд'!K15</f>
        <v>3</v>
      </c>
      <c r="H14" s="18">
        <f>'ответы команд'!M15</f>
        <v>0</v>
      </c>
      <c r="I14" s="18">
        <f>'ответы команд'!O15</f>
        <v>0</v>
      </c>
      <c r="J14" s="18">
        <f>'ответы команд'!Q15</f>
        <v>1</v>
      </c>
      <c r="K14" s="18">
        <f>'ответы команд'!S15</f>
        <v>3</v>
      </c>
      <c r="L14" s="18">
        <f>'ответы команд'!U15</f>
        <v>0</v>
      </c>
      <c r="M14" s="18">
        <f>'ответы команд'!W15</f>
        <v>0</v>
      </c>
      <c r="N14" s="18">
        <f>'ответы команд'!Y15</f>
        <v>1</v>
      </c>
      <c r="O14" s="18">
        <f>'ответы команд'!AA15</f>
        <v>1</v>
      </c>
      <c r="P14" s="18">
        <f>'ответы команд'!AC15</f>
        <v>1</v>
      </c>
      <c r="Q14" s="18">
        <f>'ответы команд'!AE15</f>
        <v>0</v>
      </c>
      <c r="R14" s="18">
        <f>'ответы команд'!AG15</f>
        <v>1</v>
      </c>
      <c r="S14" s="18">
        <f>'ответы команд'!AI15</f>
        <v>1</v>
      </c>
      <c r="T14" s="18">
        <f>'ответы команд'!AK15</f>
        <v>1</v>
      </c>
      <c r="U14" s="18">
        <f>'ответы команд'!AM15</f>
        <v>0</v>
      </c>
      <c r="V14" s="18">
        <f>'ответы команд'!AO15</f>
        <v>0</v>
      </c>
      <c r="W14" s="18">
        <f>'ответы команд'!AQ15</f>
        <v>0</v>
      </c>
      <c r="X14" s="18">
        <f>'ответы команд'!AS15</f>
        <v>1</v>
      </c>
      <c r="Y14" s="18">
        <f>'ответы команд'!AU15</f>
        <v>1</v>
      </c>
      <c r="Z14" s="18">
        <f>'ответы команд'!AW15</f>
        <v>1</v>
      </c>
      <c r="AA14" s="18">
        <f>'ответы команд'!AY15</f>
        <v>1</v>
      </c>
      <c r="AB14" s="18">
        <f>'ответы команд'!BA15</f>
        <v>1</v>
      </c>
      <c r="AC14" s="18">
        <f>'ответы команд'!BC15</f>
        <v>1</v>
      </c>
      <c r="AD14" s="18">
        <f>'ответы команд'!BE15</f>
        <v>1</v>
      </c>
      <c r="AE14" s="18">
        <f>'ответы команд'!BG15</f>
        <v>1</v>
      </c>
      <c r="AF14" s="18">
        <f>'ответы команд'!BI15</f>
        <v>1</v>
      </c>
      <c r="AG14" s="18"/>
      <c r="AH14" s="18">
        <f>'ответы команд'!BN15</f>
        <v>1</v>
      </c>
      <c r="AI14" s="18">
        <f>'ответы команд'!BQ15</f>
        <v>1</v>
      </c>
      <c r="AJ14" s="18">
        <f>'ответы команд'!BT15</f>
        <v>1</v>
      </c>
      <c r="AK14" s="89">
        <f>'ответы команд'!BV15</f>
        <v>0</v>
      </c>
    </row>
    <row r="15" spans="1:37" s="11" customFormat="1" ht="27.6" customHeight="1" thickTop="1" thickBot="1" x14ac:dyDescent="0.35">
      <c r="A15" s="27"/>
      <c r="B15" s="16" t="s">
        <v>184</v>
      </c>
      <c r="C15" s="17">
        <f t="shared" si="1"/>
        <v>25</v>
      </c>
      <c r="D15" s="18">
        <f>'ответы команд'!E9</f>
        <v>13</v>
      </c>
      <c r="E15" s="18">
        <f>'ответы команд'!G9</f>
        <v>0</v>
      </c>
      <c r="F15" s="18">
        <f>'ответы команд'!I9</f>
        <v>3</v>
      </c>
      <c r="G15" s="18">
        <f>'ответы команд'!K9</f>
        <v>3</v>
      </c>
      <c r="H15" s="18">
        <f>'ответы команд'!M9</f>
        <v>0</v>
      </c>
      <c r="I15" s="18">
        <f>'ответы команд'!O9</f>
        <v>0</v>
      </c>
      <c r="J15" s="18">
        <f>'ответы команд'!Q9</f>
        <v>0</v>
      </c>
      <c r="K15" s="18">
        <f>'ответы команд'!S9</f>
        <v>3</v>
      </c>
      <c r="L15" s="18">
        <f>'ответы команд'!U9</f>
        <v>3</v>
      </c>
      <c r="M15" s="18">
        <f>'ответы команд'!W9</f>
        <v>0</v>
      </c>
      <c r="N15" s="18">
        <f>'ответы команд'!Y9</f>
        <v>0</v>
      </c>
      <c r="O15" s="18">
        <f>'ответы команд'!AA9</f>
        <v>1</v>
      </c>
      <c r="P15" s="18">
        <f>'ответы команд'!AC9</f>
        <v>1</v>
      </c>
      <c r="Q15" s="18">
        <f>'ответы команд'!AE9</f>
        <v>1</v>
      </c>
      <c r="R15" s="18">
        <f>'ответы команд'!AG9</f>
        <v>1</v>
      </c>
      <c r="S15" s="18">
        <f>'ответы команд'!AI9</f>
        <v>1</v>
      </c>
      <c r="T15" s="18">
        <f>'ответы команд'!AK9</f>
        <v>1</v>
      </c>
      <c r="U15" s="18">
        <f>'ответы команд'!AM9</f>
        <v>0</v>
      </c>
      <c r="V15" s="18">
        <f>'ответы команд'!AO9</f>
        <v>0</v>
      </c>
      <c r="W15" s="18">
        <f>'ответы команд'!AQ9</f>
        <v>0</v>
      </c>
      <c r="X15" s="18">
        <f>'ответы команд'!AS9</f>
        <v>1</v>
      </c>
      <c r="Y15" s="18">
        <f>'ответы команд'!AU9</f>
        <v>1</v>
      </c>
      <c r="Z15" s="18">
        <f>'ответы команд'!AW9</f>
        <v>0</v>
      </c>
      <c r="AA15" s="18">
        <f>'ответы команд'!AY9</f>
        <v>1</v>
      </c>
      <c r="AB15" s="18">
        <f>'ответы команд'!BA9</f>
        <v>1</v>
      </c>
      <c r="AC15" s="18">
        <f>'ответы команд'!BC9</f>
        <v>1</v>
      </c>
      <c r="AD15" s="18">
        <f>'ответы команд'!BE9</f>
        <v>1</v>
      </c>
      <c r="AE15" s="18">
        <f>'ответы команд'!BG9</f>
        <v>0</v>
      </c>
      <c r="AF15" s="18">
        <f>'ответы команд'!BI9</f>
        <v>1</v>
      </c>
      <c r="AG15" s="18"/>
      <c r="AH15" s="18">
        <f>'ответы команд'!BN9</f>
        <v>0</v>
      </c>
      <c r="AI15" s="18">
        <f>'ответы команд'!BQ9</f>
        <v>0</v>
      </c>
      <c r="AJ15" s="18">
        <f>'ответы команд'!BT9</f>
        <v>0</v>
      </c>
      <c r="AK15" s="89">
        <f>'ответы команд'!BV9</f>
        <v>0</v>
      </c>
    </row>
    <row r="16" spans="1:37" s="11" customFormat="1" ht="27.6" customHeight="1" thickTop="1" thickBot="1" x14ac:dyDescent="0.35">
      <c r="A16" s="28"/>
      <c r="B16" s="19" t="s">
        <v>186</v>
      </c>
      <c r="C16" s="20">
        <f t="shared" si="1"/>
        <v>22</v>
      </c>
      <c r="D16" s="18">
        <f>'ответы команд'!E17</f>
        <v>9</v>
      </c>
      <c r="E16" s="18">
        <f>'ответы команд'!G17</f>
        <v>3</v>
      </c>
      <c r="F16" s="18">
        <f>'ответы команд'!I17</f>
        <v>0</v>
      </c>
      <c r="G16" s="18">
        <f>'ответы команд'!K17</f>
        <v>3</v>
      </c>
      <c r="H16" s="18">
        <f>'ответы команд'!M17</f>
        <v>0</v>
      </c>
      <c r="I16" s="18">
        <f>'ответы команд'!O17</f>
        <v>0</v>
      </c>
      <c r="J16" s="18">
        <f>'ответы команд'!Q17</f>
        <v>1</v>
      </c>
      <c r="K16" s="18">
        <f>'ответы команд'!S17</f>
        <v>3</v>
      </c>
      <c r="L16" s="18">
        <f>'ответы команд'!U17</f>
        <v>0</v>
      </c>
      <c r="M16" s="18">
        <f>'ответы команд'!W17</f>
        <v>3</v>
      </c>
      <c r="N16" s="18">
        <f>'ответы команд'!Y17</f>
        <v>1</v>
      </c>
      <c r="O16" s="18">
        <f>'ответы команд'!AA17</f>
        <v>1</v>
      </c>
      <c r="P16" s="18">
        <f>'ответы команд'!AC17</f>
        <v>1</v>
      </c>
      <c r="Q16" s="18">
        <f>'ответы команд'!AE17</f>
        <v>0</v>
      </c>
      <c r="R16" s="18">
        <f>'ответы команд'!AG17</f>
        <v>1</v>
      </c>
      <c r="S16" s="18">
        <f>'ответы команд'!AI17</f>
        <v>0</v>
      </c>
      <c r="T16" s="18">
        <f>'ответы команд'!AK17</f>
        <v>1</v>
      </c>
      <c r="U16" s="18">
        <f>'ответы команд'!AM17</f>
        <v>0</v>
      </c>
      <c r="V16" s="18">
        <f>'ответы команд'!AO17</f>
        <v>0</v>
      </c>
      <c r="W16" s="18">
        <f>'ответы команд'!AQ17</f>
        <v>0</v>
      </c>
      <c r="X16" s="18">
        <f>'ответы команд'!AS17</f>
        <v>0</v>
      </c>
      <c r="Y16" s="18">
        <f>'ответы команд'!AU17</f>
        <v>1</v>
      </c>
      <c r="Z16" s="18">
        <f>'ответы команд'!AW17</f>
        <v>0</v>
      </c>
      <c r="AA16" s="18">
        <f>'ответы команд'!AY17</f>
        <v>0</v>
      </c>
      <c r="AB16" s="18">
        <f>'ответы команд'!BA17</f>
        <v>0</v>
      </c>
      <c r="AC16" s="18">
        <f>'ответы команд'!BC17</f>
        <v>1</v>
      </c>
      <c r="AD16" s="18">
        <f>'ответы команд'!BE17</f>
        <v>0</v>
      </c>
      <c r="AE16" s="18">
        <f>'ответы команд'!BG17</f>
        <v>1</v>
      </c>
      <c r="AF16" s="18">
        <f>'ответы команд'!BI17</f>
        <v>1</v>
      </c>
      <c r="AG16" s="18"/>
      <c r="AH16" s="18">
        <f>'ответы команд'!BN17</f>
        <v>1</v>
      </c>
      <c r="AI16" s="18">
        <f>'ответы команд'!BQ17</f>
        <v>1</v>
      </c>
      <c r="AJ16" s="18">
        <f>'ответы команд'!BT17</f>
        <v>1</v>
      </c>
      <c r="AK16" s="89">
        <f>'ответы команд'!BV17</f>
        <v>0</v>
      </c>
    </row>
    <row r="17" spans="1:37" s="11" customFormat="1" ht="27.6" customHeight="1" thickTop="1" thickBot="1" x14ac:dyDescent="0.35">
      <c r="A17" s="27"/>
      <c r="B17" s="16" t="s">
        <v>194</v>
      </c>
      <c r="C17" s="17">
        <f t="shared" si="1"/>
        <v>17</v>
      </c>
      <c r="D17" s="18">
        <f>'ответы команд'!E21</f>
        <v>9</v>
      </c>
      <c r="E17" s="18">
        <f>'ответы команд'!G21</f>
        <v>2</v>
      </c>
      <c r="F17" s="18">
        <f>'ответы команд'!I21</f>
        <v>0</v>
      </c>
      <c r="G17" s="18">
        <f>'ответы команд'!K21</f>
        <v>0</v>
      </c>
      <c r="H17" s="18">
        <f>'ответы команд'!M21</f>
        <v>0</v>
      </c>
      <c r="I17" s="18">
        <f>'ответы команд'!O21</f>
        <v>0</v>
      </c>
      <c r="J17" s="18">
        <f>'ответы команд'!Q21</f>
        <v>1</v>
      </c>
      <c r="K17" s="18">
        <f>'ответы команд'!S21</f>
        <v>3</v>
      </c>
      <c r="L17" s="18">
        <f>'ответы команд'!U21</f>
        <v>0</v>
      </c>
      <c r="M17" s="18">
        <f>'ответы команд'!W21</f>
        <v>2</v>
      </c>
      <c r="N17" s="18">
        <f>'ответы команд'!Y21</f>
        <v>0</v>
      </c>
      <c r="O17" s="18">
        <f>'ответы команд'!AA21</f>
        <v>0</v>
      </c>
      <c r="P17" s="18">
        <f>'ответы команд'!AC21</f>
        <v>1</v>
      </c>
      <c r="Q17" s="18">
        <f>'ответы команд'!AE21</f>
        <v>0</v>
      </c>
      <c r="R17" s="18">
        <f>'ответы команд'!AG21</f>
        <v>1</v>
      </c>
      <c r="S17" s="18">
        <f>'ответы команд'!AI21</f>
        <v>0</v>
      </c>
      <c r="T17" s="18">
        <f>'ответы команд'!AK21</f>
        <v>1</v>
      </c>
      <c r="U17" s="18">
        <f>'ответы команд'!AM21</f>
        <v>0</v>
      </c>
      <c r="V17" s="18">
        <f>'ответы команд'!AO21</f>
        <v>1</v>
      </c>
      <c r="W17" s="18">
        <f>'ответы команд'!AQ21</f>
        <v>0</v>
      </c>
      <c r="X17" s="18">
        <f>'ответы команд'!AS21</f>
        <v>0</v>
      </c>
      <c r="Y17" s="18">
        <f>'ответы команд'!AU21</f>
        <v>1</v>
      </c>
      <c r="Z17" s="18">
        <f>'ответы команд'!AW21</f>
        <v>0</v>
      </c>
      <c r="AA17" s="18">
        <f>'ответы команд'!AY21</f>
        <v>1</v>
      </c>
      <c r="AB17" s="18">
        <f>'ответы команд'!BA21</f>
        <v>1</v>
      </c>
      <c r="AC17" s="18">
        <f>'ответы команд'!BC21</f>
        <v>1</v>
      </c>
      <c r="AD17" s="18">
        <f>'ответы команд'!BE21</f>
        <v>0</v>
      </c>
      <c r="AE17" s="18">
        <f>'ответы команд'!BG21</f>
        <v>0</v>
      </c>
      <c r="AF17" s="18">
        <f>'ответы команд'!BI21</f>
        <v>1</v>
      </c>
      <c r="AG17" s="18"/>
      <c r="AH17" s="18">
        <f>'ответы команд'!BN21</f>
        <v>1</v>
      </c>
      <c r="AI17" s="18">
        <f>'ответы команд'!BQ21</f>
        <v>1</v>
      </c>
      <c r="AJ17" s="18">
        <f>'ответы команд'!BT21</f>
        <v>0</v>
      </c>
      <c r="AK17" s="89">
        <f>'ответы команд'!BV21</f>
        <v>0</v>
      </c>
    </row>
    <row r="18" spans="1:37" s="11" customFormat="1" ht="27.6" customHeight="1" thickTop="1" thickBot="1" x14ac:dyDescent="0.35">
      <c r="A18" s="28"/>
      <c r="B18" s="19" t="s">
        <v>67</v>
      </c>
      <c r="C18" s="20">
        <f t="shared" si="1"/>
        <v>13</v>
      </c>
      <c r="D18" s="18">
        <f>'ответы команд'!E24</f>
        <v>7</v>
      </c>
      <c r="E18" s="18">
        <f>'ответы команд'!G24</f>
        <v>0</v>
      </c>
      <c r="F18" s="18">
        <f>'ответы команд'!I24</f>
        <v>0</v>
      </c>
      <c r="G18" s="18">
        <f>'ответы команд'!K24</f>
        <v>0</v>
      </c>
      <c r="H18" s="18">
        <f>'ответы команд'!M24</f>
        <v>0</v>
      </c>
      <c r="I18" s="18">
        <f>'ответы команд'!O24</f>
        <v>0</v>
      </c>
      <c r="J18" s="18">
        <f>'ответы команд'!Q24</f>
        <v>3</v>
      </c>
      <c r="K18" s="18">
        <f>'ответы команд'!S24</f>
        <v>3</v>
      </c>
      <c r="L18" s="18">
        <f>'ответы команд'!U24</f>
        <v>0</v>
      </c>
      <c r="M18" s="18">
        <f>'ответы команд'!W24</f>
        <v>0</v>
      </c>
      <c r="N18" s="18">
        <f>'ответы команд'!Y24</f>
        <v>0</v>
      </c>
      <c r="O18" s="18">
        <f>'ответы команд'!AA24</f>
        <v>0</v>
      </c>
      <c r="P18" s="18">
        <f>'ответы команд'!AC24</f>
        <v>0</v>
      </c>
      <c r="Q18" s="18">
        <f>'ответы команд'!AE24</f>
        <v>0</v>
      </c>
      <c r="R18" s="18">
        <f>'ответы команд'!AG24</f>
        <v>1</v>
      </c>
      <c r="S18" s="18">
        <f>'ответы команд'!AI24</f>
        <v>1</v>
      </c>
      <c r="T18" s="18">
        <f>'ответы команд'!AK24</f>
        <v>1</v>
      </c>
      <c r="U18" s="18">
        <f>'ответы команд'!AM24</f>
        <v>0</v>
      </c>
      <c r="V18" s="18">
        <f>'ответы команд'!AO24</f>
        <v>0</v>
      </c>
      <c r="W18" s="18">
        <f>'ответы команд'!AQ24</f>
        <v>0</v>
      </c>
      <c r="X18" s="18">
        <f>'ответы команд'!AS24</f>
        <v>1</v>
      </c>
      <c r="Y18" s="18">
        <f>'ответы команд'!AU24</f>
        <v>1</v>
      </c>
      <c r="Z18" s="18">
        <f>'ответы команд'!AW24</f>
        <v>0</v>
      </c>
      <c r="AA18" s="18">
        <f>'ответы команд'!AY24</f>
        <v>0</v>
      </c>
      <c r="AB18" s="18">
        <f>'ответы команд'!BA24</f>
        <v>0</v>
      </c>
      <c r="AC18" s="18">
        <f>'ответы команд'!BC24</f>
        <v>1</v>
      </c>
      <c r="AD18" s="18">
        <f>'ответы команд'!BE24</f>
        <v>0</v>
      </c>
      <c r="AE18" s="18">
        <f>'ответы команд'!BG24</f>
        <v>0</v>
      </c>
      <c r="AF18" s="18">
        <f>'ответы команд'!BI24</f>
        <v>1</v>
      </c>
      <c r="AG18" s="18"/>
      <c r="AH18" s="18">
        <f>'ответы команд'!BN24</f>
        <v>0</v>
      </c>
      <c r="AI18" s="18">
        <f>'ответы команд'!BQ24</f>
        <v>0</v>
      </c>
      <c r="AJ18" s="18">
        <f>'ответы команд'!BT24</f>
        <v>0</v>
      </c>
      <c r="AK18" s="89">
        <f>'ответы команд'!BV24</f>
        <v>0</v>
      </c>
    </row>
    <row r="19" spans="1:37" s="11" customFormat="1" ht="27.6" customHeight="1" thickTop="1" thickBot="1" x14ac:dyDescent="0.35">
      <c r="A19" s="27"/>
      <c r="B19" s="16" t="s">
        <v>190</v>
      </c>
      <c r="C19" s="17">
        <f t="shared" si="1"/>
        <v>13</v>
      </c>
      <c r="D19" s="18">
        <f>'ответы команд'!E11</f>
        <v>10</v>
      </c>
      <c r="E19" s="18">
        <f>'ответы команд'!G11</f>
        <v>0</v>
      </c>
      <c r="F19" s="18">
        <f>'ответы команд'!I11</f>
        <v>0</v>
      </c>
      <c r="G19" s="18">
        <f>'ответы команд'!K11</f>
        <v>0</v>
      </c>
      <c r="H19" s="18">
        <f>'ответы команд'!M11</f>
        <v>0</v>
      </c>
      <c r="I19" s="18">
        <f>'ответы команд'!O11</f>
        <v>0</v>
      </c>
      <c r="J19" s="18">
        <f>'ответы команд'!Q11</f>
        <v>0</v>
      </c>
      <c r="K19" s="18">
        <f>'ответы команд'!S11</f>
        <v>3</v>
      </c>
      <c r="L19" s="18">
        <f>'ответы команд'!U11</f>
        <v>0</v>
      </c>
      <c r="M19" s="18">
        <f>'ответы команд'!W11</f>
        <v>0</v>
      </c>
      <c r="N19" s="18">
        <f>'ответы команд'!Y11</f>
        <v>1</v>
      </c>
      <c r="O19" s="18">
        <f>'ответы команд'!AA11</f>
        <v>1</v>
      </c>
      <c r="P19" s="18">
        <f>'ответы команд'!AC11</f>
        <v>1</v>
      </c>
      <c r="Q19" s="18">
        <f>'ответы команд'!AE11</f>
        <v>1</v>
      </c>
      <c r="R19" s="18">
        <f>'ответы команд'!AG11</f>
        <v>1</v>
      </c>
      <c r="S19" s="18">
        <f>'ответы команд'!AI11</f>
        <v>1</v>
      </c>
      <c r="T19" s="18">
        <f>'ответы команд'!AK11</f>
        <v>1</v>
      </c>
      <c r="U19" s="18">
        <f>'ответы команд'!AM11</f>
        <v>0</v>
      </c>
      <c r="V19" s="18">
        <f>'ответы команд'!AO11</f>
        <v>1</v>
      </c>
      <c r="W19" s="18">
        <f>'ответы команд'!AQ11</f>
        <v>0</v>
      </c>
      <c r="X19" s="18">
        <f>'ответы команд'!AS11</f>
        <v>0</v>
      </c>
      <c r="Y19" s="18">
        <f>'ответы команд'!AU11</f>
        <v>0</v>
      </c>
      <c r="Z19" s="18">
        <f>'ответы команд'!AW11</f>
        <v>0</v>
      </c>
      <c r="AA19" s="18">
        <f>'ответы команд'!AY11</f>
        <v>1</v>
      </c>
      <c r="AB19" s="18">
        <f>'ответы команд'!BA11</f>
        <v>0</v>
      </c>
      <c r="AC19" s="18">
        <f>'ответы команд'!BC11</f>
        <v>0</v>
      </c>
      <c r="AD19" s="18">
        <f>'ответы команд'!BE11</f>
        <v>0</v>
      </c>
      <c r="AE19" s="18">
        <f>'ответы команд'!BG11</f>
        <v>0</v>
      </c>
      <c r="AF19" s="18">
        <f>'ответы команд'!BI11</f>
        <v>1</v>
      </c>
      <c r="AG19" s="18"/>
      <c r="AH19" s="18">
        <f>'ответы команд'!BN11</f>
        <v>0</v>
      </c>
      <c r="AI19" s="18">
        <f>'ответы команд'!BQ11</f>
        <v>0</v>
      </c>
      <c r="AJ19" s="18">
        <f>'ответы команд'!BT11</f>
        <v>0</v>
      </c>
      <c r="AK19" s="89">
        <f>'ответы команд'!BV11</f>
        <v>0</v>
      </c>
    </row>
    <row r="20" spans="1:37" s="11" customFormat="1" ht="27.6" customHeight="1" thickTop="1" thickBot="1" x14ac:dyDescent="0.35">
      <c r="A20" s="28"/>
      <c r="B20" s="19" t="s">
        <v>198</v>
      </c>
      <c r="C20" s="20">
        <f t="shared" si="1"/>
        <v>10</v>
      </c>
      <c r="D20" s="18">
        <f>'ответы команд'!E23</f>
        <v>7</v>
      </c>
      <c r="E20" s="18">
        <f>'ответы команд'!G23</f>
        <v>0</v>
      </c>
      <c r="F20" s="18">
        <f>'ответы команд'!I23</f>
        <v>0</v>
      </c>
      <c r="G20" s="18">
        <f>'ответы команд'!K23</f>
        <v>0</v>
      </c>
      <c r="H20" s="18">
        <f>'ответы команд'!M23</f>
        <v>0</v>
      </c>
      <c r="I20" s="18">
        <f>'ответы команд'!O23</f>
        <v>0</v>
      </c>
      <c r="J20" s="18">
        <f>'ответы команд'!Q23</f>
        <v>0</v>
      </c>
      <c r="K20" s="18">
        <f>'ответы команд'!S23</f>
        <v>3</v>
      </c>
      <c r="L20" s="18">
        <f>'ответы команд'!U23</f>
        <v>0</v>
      </c>
      <c r="M20" s="18">
        <f>'ответы команд'!W23</f>
        <v>0</v>
      </c>
      <c r="N20" s="18">
        <f>'ответы команд'!Y23</f>
        <v>0</v>
      </c>
      <c r="O20" s="18">
        <f>'ответы команд'!AA23</f>
        <v>1</v>
      </c>
      <c r="P20" s="18">
        <f>'ответы команд'!AC23</f>
        <v>0</v>
      </c>
      <c r="Q20" s="18">
        <f>'ответы команд'!AE23</f>
        <v>0</v>
      </c>
      <c r="R20" s="18">
        <f>'ответы команд'!AG23</f>
        <v>1</v>
      </c>
      <c r="S20" s="18">
        <f>'ответы команд'!AI23</f>
        <v>0</v>
      </c>
      <c r="T20" s="18">
        <f>'ответы команд'!AK23</f>
        <v>1</v>
      </c>
      <c r="U20" s="18">
        <f>'ответы команд'!AM23</f>
        <v>0</v>
      </c>
      <c r="V20" s="18">
        <f>'ответы команд'!AO23</f>
        <v>0</v>
      </c>
      <c r="W20" s="18">
        <f>'ответы команд'!AQ23</f>
        <v>0</v>
      </c>
      <c r="X20" s="18">
        <f>'ответы команд'!AS23</f>
        <v>0</v>
      </c>
      <c r="Y20" s="18">
        <f>'ответы команд'!AU23</f>
        <v>0</v>
      </c>
      <c r="Z20" s="18">
        <f>'ответы команд'!AW23</f>
        <v>0</v>
      </c>
      <c r="AA20" s="18">
        <f>'ответы команд'!AY23</f>
        <v>1</v>
      </c>
      <c r="AB20" s="18">
        <f>'ответы команд'!BA23</f>
        <v>1</v>
      </c>
      <c r="AC20" s="18">
        <f>'ответы команд'!BC23</f>
        <v>1</v>
      </c>
      <c r="AD20" s="18">
        <f>'ответы команд'!BE23</f>
        <v>0</v>
      </c>
      <c r="AE20" s="18">
        <f>'ответы команд'!BG23</f>
        <v>0</v>
      </c>
      <c r="AF20" s="18">
        <f>'ответы команд'!BI23</f>
        <v>1</v>
      </c>
      <c r="AG20" s="18"/>
      <c r="AH20" s="18">
        <f>'ответы команд'!BN23</f>
        <v>0</v>
      </c>
      <c r="AI20" s="18">
        <f>'ответы команд'!BQ23</f>
        <v>0</v>
      </c>
      <c r="AJ20" s="18">
        <f>'ответы команд'!BT23</f>
        <v>0</v>
      </c>
      <c r="AK20" s="89">
        <f>'ответы команд'!BV23</f>
        <v>0</v>
      </c>
    </row>
    <row r="21" spans="1:37" s="11" customFormat="1" ht="15.6" thickTop="1" thickBot="1" x14ac:dyDescent="0.35">
      <c r="A21" s="27"/>
      <c r="B21" s="16" t="s">
        <v>57</v>
      </c>
      <c r="C21" s="17">
        <f t="shared" si="1"/>
        <v>3</v>
      </c>
      <c r="D21" s="18">
        <f>'ответы команд'!E13</f>
        <v>0</v>
      </c>
      <c r="E21" s="18">
        <f>'ответы команд'!G13</f>
        <v>0</v>
      </c>
      <c r="F21" s="18">
        <f>'ответы команд'!I13</f>
        <v>0</v>
      </c>
      <c r="G21" s="18">
        <f>'ответы команд'!K13</f>
        <v>0</v>
      </c>
      <c r="H21" s="18">
        <f>'ответы команд'!M13</f>
        <v>0</v>
      </c>
      <c r="I21" s="18">
        <f>'ответы команд'!O13</f>
        <v>0</v>
      </c>
      <c r="J21" s="18">
        <f>'ответы команд'!Q13</f>
        <v>0</v>
      </c>
      <c r="K21" s="18">
        <f>'ответы команд'!S13</f>
        <v>3</v>
      </c>
      <c r="L21" s="18">
        <f>'ответы команд'!U13</f>
        <v>0</v>
      </c>
      <c r="M21" s="18">
        <f>'ответы команд'!W13</f>
        <v>0</v>
      </c>
      <c r="N21" s="18">
        <f>'ответы команд'!Y13</f>
        <v>0</v>
      </c>
      <c r="O21" s="18">
        <f>'ответы команд'!AA13</f>
        <v>0</v>
      </c>
      <c r="P21" s="18">
        <f>'ответы команд'!AC13</f>
        <v>0</v>
      </c>
      <c r="Q21" s="18">
        <f>'ответы команд'!AE13</f>
        <v>0</v>
      </c>
      <c r="R21" s="18">
        <f>'ответы команд'!AG13</f>
        <v>0</v>
      </c>
      <c r="S21" s="18">
        <f>'ответы команд'!AI13</f>
        <v>0</v>
      </c>
      <c r="T21" s="18">
        <f>'ответы команд'!AK13</f>
        <v>0</v>
      </c>
      <c r="U21" s="18">
        <f>'ответы команд'!AM13</f>
        <v>0</v>
      </c>
      <c r="V21" s="18">
        <f>'ответы команд'!AO13</f>
        <v>0</v>
      </c>
      <c r="W21" s="18">
        <f>'ответы команд'!AQ13</f>
        <v>0</v>
      </c>
      <c r="X21" s="18">
        <f>'ответы команд'!AS13</f>
        <v>0</v>
      </c>
      <c r="Y21" s="18">
        <f>'ответы команд'!AU13</f>
        <v>0</v>
      </c>
      <c r="Z21" s="18">
        <f>'ответы команд'!AW13</f>
        <v>0</v>
      </c>
      <c r="AA21" s="18">
        <f>'ответы команд'!AY13</f>
        <v>0</v>
      </c>
      <c r="AB21" s="18">
        <f>'ответы команд'!BA13</f>
        <v>0</v>
      </c>
      <c r="AC21" s="18">
        <f>'ответы команд'!BC13</f>
        <v>0</v>
      </c>
      <c r="AD21" s="18">
        <f>'ответы команд'!BE13</f>
        <v>0</v>
      </c>
      <c r="AE21" s="18">
        <f>'ответы команд'!BG13</f>
        <v>0</v>
      </c>
      <c r="AF21" s="18">
        <f>'ответы команд'!BI13</f>
        <v>0</v>
      </c>
      <c r="AG21" s="18"/>
      <c r="AH21" s="18">
        <f>'ответы команд'!BN13</f>
        <v>0</v>
      </c>
      <c r="AI21" s="18">
        <f>'ответы команд'!BQ13</f>
        <v>0</v>
      </c>
      <c r="AJ21" s="18">
        <f>'ответы команд'!BT13</f>
        <v>0</v>
      </c>
      <c r="AK21" s="89">
        <f>'ответы команд'!BV13</f>
        <v>0</v>
      </c>
    </row>
    <row r="22" spans="1:37" s="11" customFormat="1" ht="27.6" customHeight="1" thickTop="1" thickBot="1" x14ac:dyDescent="0.35">
      <c r="A22" s="28"/>
      <c r="B22" s="19" t="s">
        <v>196</v>
      </c>
      <c r="C22" s="20">
        <f t="shared" si="1"/>
        <v>2</v>
      </c>
      <c r="D22" s="18">
        <f>'ответы команд'!E22</f>
        <v>0</v>
      </c>
      <c r="E22" s="18">
        <f>'ответы команд'!G22</f>
        <v>0</v>
      </c>
      <c r="F22" s="18">
        <f>'ответы команд'!I22</f>
        <v>0</v>
      </c>
      <c r="G22" s="18">
        <f>'ответы команд'!K22</f>
        <v>0</v>
      </c>
      <c r="H22" s="18">
        <f>'ответы команд'!M22</f>
        <v>0</v>
      </c>
      <c r="I22" s="18">
        <f>'ответы команд'!O22</f>
        <v>0</v>
      </c>
      <c r="J22" s="18">
        <f>'ответы команд'!Q22</f>
        <v>0</v>
      </c>
      <c r="K22" s="18">
        <f>'ответы команд'!S22</f>
        <v>3</v>
      </c>
      <c r="L22" s="18">
        <f>'ответы команд'!U22</f>
        <v>0</v>
      </c>
      <c r="M22" s="18">
        <f>'ответы команд'!W22</f>
        <v>0</v>
      </c>
      <c r="N22" s="18">
        <f>'ответы команд'!Y22</f>
        <v>0</v>
      </c>
      <c r="O22" s="18">
        <f>'ответы команд'!AA22</f>
        <v>0</v>
      </c>
      <c r="P22" s="18">
        <f>'ответы команд'!AC22</f>
        <v>0</v>
      </c>
      <c r="Q22" s="18">
        <f>'ответы команд'!AE22</f>
        <v>0</v>
      </c>
      <c r="R22" s="18">
        <f>'ответы команд'!AG22</f>
        <v>0</v>
      </c>
      <c r="S22" s="18">
        <f>'ответы команд'!AI22</f>
        <v>0</v>
      </c>
      <c r="T22" s="18">
        <f>'ответы команд'!AK22</f>
        <v>0</v>
      </c>
      <c r="U22" s="18">
        <f>'ответы команд'!AM22</f>
        <v>0</v>
      </c>
      <c r="V22" s="18">
        <f>'ответы команд'!AO22</f>
        <v>0</v>
      </c>
      <c r="W22" s="18">
        <f>'ответы команд'!AQ22</f>
        <v>0</v>
      </c>
      <c r="X22" s="18">
        <f>'ответы команд'!AS22</f>
        <v>0</v>
      </c>
      <c r="Y22" s="18">
        <f>'ответы команд'!AU22</f>
        <v>0</v>
      </c>
      <c r="Z22" s="18">
        <f>'ответы команд'!AW22</f>
        <v>0</v>
      </c>
      <c r="AA22" s="18">
        <f>'ответы команд'!AY22</f>
        <v>0</v>
      </c>
      <c r="AB22" s="18">
        <f>'ответы команд'!BA22</f>
        <v>0</v>
      </c>
      <c r="AC22" s="18">
        <f>'ответы команд'!BC22</f>
        <v>0</v>
      </c>
      <c r="AD22" s="18">
        <f>'ответы команд'!BE22</f>
        <v>0</v>
      </c>
      <c r="AE22" s="18">
        <f>'ответы команд'!BG22</f>
        <v>0</v>
      </c>
      <c r="AF22" s="18">
        <f>'ответы команд'!BI22</f>
        <v>0</v>
      </c>
      <c r="AG22" s="18"/>
      <c r="AH22" s="18">
        <f>'ответы команд'!BN22</f>
        <v>0</v>
      </c>
      <c r="AI22" s="18">
        <f>'ответы команд'!BQ22</f>
        <v>0</v>
      </c>
      <c r="AJ22" s="18">
        <f>'ответы команд'!BT22</f>
        <v>0</v>
      </c>
      <c r="AK22" s="89">
        <f>'ответы команд'!BV22</f>
        <v>-1</v>
      </c>
    </row>
    <row r="23" spans="1:37" s="11" customFormat="1" ht="15.6" thickTop="1" thickBot="1" x14ac:dyDescent="0.35">
      <c r="A23" s="27"/>
      <c r="B23" s="16" t="s">
        <v>188</v>
      </c>
      <c r="C23" s="17">
        <f t="shared" si="1"/>
        <v>1</v>
      </c>
      <c r="D23" s="18">
        <f>'ответы команд'!E10</f>
        <v>1</v>
      </c>
      <c r="E23" s="18">
        <f>'ответы команд'!G10</f>
        <v>0</v>
      </c>
      <c r="F23" s="18">
        <f>'ответы команд'!I10</f>
        <v>0</v>
      </c>
      <c r="G23" s="18">
        <f>'ответы команд'!K10</f>
        <v>0</v>
      </c>
      <c r="H23" s="18">
        <f>'ответы команд'!M10</f>
        <v>0</v>
      </c>
      <c r="I23" s="18">
        <f>'ответы команд'!O10</f>
        <v>0</v>
      </c>
      <c r="J23" s="18">
        <f>'ответы команд'!Q10</f>
        <v>0</v>
      </c>
      <c r="K23" s="18">
        <f>'ответы команд'!S10</f>
        <v>0</v>
      </c>
      <c r="L23" s="18">
        <f>'ответы команд'!U10</f>
        <v>0</v>
      </c>
      <c r="M23" s="18">
        <f>'ответы команд'!W10</f>
        <v>0</v>
      </c>
      <c r="N23" s="18">
        <f>'ответы команд'!Y10</f>
        <v>0</v>
      </c>
      <c r="O23" s="18">
        <f>'ответы команд'!AA10</f>
        <v>0</v>
      </c>
      <c r="P23" s="18">
        <f>'ответы команд'!AC10</f>
        <v>0</v>
      </c>
      <c r="Q23" s="18">
        <f>'ответы команд'!AE10</f>
        <v>0</v>
      </c>
      <c r="R23" s="18">
        <f>'ответы команд'!AG10</f>
        <v>0</v>
      </c>
      <c r="S23" s="18">
        <f>'ответы команд'!AI10</f>
        <v>0</v>
      </c>
      <c r="T23" s="18">
        <f>'ответы команд'!AK10</f>
        <v>0</v>
      </c>
      <c r="U23" s="18">
        <f>'ответы команд'!AM10</f>
        <v>0</v>
      </c>
      <c r="V23" s="18">
        <f>'ответы команд'!AO10</f>
        <v>0</v>
      </c>
      <c r="W23" s="18">
        <f>'ответы команд'!AQ10</f>
        <v>0</v>
      </c>
      <c r="X23" s="18">
        <f>'ответы команд'!AS10</f>
        <v>0</v>
      </c>
      <c r="Y23" s="18">
        <f>'ответы команд'!AU10</f>
        <v>0</v>
      </c>
      <c r="Z23" s="18">
        <f>'ответы команд'!AW10</f>
        <v>0</v>
      </c>
      <c r="AA23" s="18">
        <f>'ответы команд'!AY10</f>
        <v>0</v>
      </c>
      <c r="AB23" s="18">
        <f>'ответы команд'!BA10</f>
        <v>0</v>
      </c>
      <c r="AC23" s="18">
        <f>'ответы команд'!BC10</f>
        <v>0</v>
      </c>
      <c r="AD23" s="18">
        <f>'ответы команд'!BE10</f>
        <v>0</v>
      </c>
      <c r="AE23" s="18">
        <f>'ответы команд'!BG10</f>
        <v>0</v>
      </c>
      <c r="AF23" s="18">
        <f>'ответы команд'!BI10</f>
        <v>1</v>
      </c>
      <c r="AG23" s="18"/>
      <c r="AH23" s="18">
        <f>'ответы команд'!BN10</f>
        <v>0</v>
      </c>
      <c r="AI23" s="18">
        <f>'ответы команд'!BQ10</f>
        <v>0</v>
      </c>
      <c r="AJ23" s="18">
        <f>'ответы команд'!BT10</f>
        <v>0</v>
      </c>
      <c r="AK23" s="89">
        <f>'ответы команд'!BV10</f>
        <v>0</v>
      </c>
    </row>
    <row r="24" spans="1:37" s="11" customFormat="1" ht="27.6" customHeight="1" thickTop="1" thickBot="1" x14ac:dyDescent="0.35">
      <c r="A24" s="28"/>
      <c r="B24" s="19" t="s">
        <v>192</v>
      </c>
      <c r="C24" s="20">
        <f t="shared" si="1"/>
        <v>1</v>
      </c>
      <c r="D24" s="18">
        <f>'ответы команд'!E19</f>
        <v>1</v>
      </c>
      <c r="E24" s="18">
        <f>'ответы команд'!G19</f>
        <v>0</v>
      </c>
      <c r="F24" s="18">
        <f>'ответы команд'!I19</f>
        <v>0</v>
      </c>
      <c r="G24" s="18">
        <f>'ответы команд'!K19</f>
        <v>0</v>
      </c>
      <c r="H24" s="18">
        <f>'ответы команд'!M19</f>
        <v>0</v>
      </c>
      <c r="I24" s="18">
        <f>'ответы команд'!O19</f>
        <v>0</v>
      </c>
      <c r="J24" s="18">
        <f>'ответы команд'!Q19</f>
        <v>0</v>
      </c>
      <c r="K24" s="18">
        <f>'ответы команд'!S19</f>
        <v>0</v>
      </c>
      <c r="L24" s="18">
        <f>'ответы команд'!U19</f>
        <v>0</v>
      </c>
      <c r="M24" s="18">
        <f>'ответы команд'!W19</f>
        <v>0</v>
      </c>
      <c r="N24" s="18">
        <f>'ответы команд'!Y19</f>
        <v>0</v>
      </c>
      <c r="O24" s="18">
        <f>'ответы команд'!AA19</f>
        <v>0</v>
      </c>
      <c r="P24" s="18">
        <f>'ответы команд'!AC19</f>
        <v>1</v>
      </c>
      <c r="Q24" s="18">
        <f>'ответы команд'!AE19</f>
        <v>0</v>
      </c>
      <c r="R24" s="18">
        <f>'ответы команд'!AG19</f>
        <v>0</v>
      </c>
      <c r="S24" s="18">
        <f>'ответы команд'!AI19</f>
        <v>0</v>
      </c>
      <c r="T24" s="18">
        <f>'ответы команд'!AK19</f>
        <v>0</v>
      </c>
      <c r="U24" s="18">
        <f>'ответы команд'!AM19</f>
        <v>0</v>
      </c>
      <c r="V24" s="18">
        <f>'ответы команд'!AO19</f>
        <v>0</v>
      </c>
      <c r="W24" s="18">
        <f>'ответы команд'!AQ19</f>
        <v>0</v>
      </c>
      <c r="X24" s="18">
        <f>'ответы команд'!AS19</f>
        <v>0</v>
      </c>
      <c r="Y24" s="18">
        <f>'ответы команд'!AU19</f>
        <v>0</v>
      </c>
      <c r="Z24" s="18">
        <f>'ответы команд'!AW19</f>
        <v>0</v>
      </c>
      <c r="AA24" s="18">
        <f>'ответы команд'!AY19</f>
        <v>0</v>
      </c>
      <c r="AB24" s="18">
        <f>'ответы команд'!BA19</f>
        <v>0</v>
      </c>
      <c r="AC24" s="18">
        <f>'ответы команд'!BC19</f>
        <v>0</v>
      </c>
      <c r="AD24" s="18">
        <f>'ответы команд'!BE19</f>
        <v>0</v>
      </c>
      <c r="AE24" s="18">
        <f>'ответы команд'!BG19</f>
        <v>0</v>
      </c>
      <c r="AF24" s="18">
        <f>'ответы команд'!BI19</f>
        <v>0</v>
      </c>
      <c r="AG24" s="18"/>
      <c r="AH24" s="18">
        <f>'ответы команд'!BN19</f>
        <v>0</v>
      </c>
      <c r="AI24" s="18">
        <f>'ответы команд'!BQ19</f>
        <v>0</v>
      </c>
      <c r="AJ24" s="18">
        <f>'ответы команд'!BT19</f>
        <v>0</v>
      </c>
      <c r="AK24" s="89">
        <f>'ответы команд'!BV19</f>
        <v>0</v>
      </c>
    </row>
    <row r="25" spans="1:37" s="11" customFormat="1" ht="3" customHeight="1" thickTop="1" thickBot="1" x14ac:dyDescent="0.35">
      <c r="A25" s="27"/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89"/>
    </row>
    <row r="26" spans="1:37" ht="26.7" customHeight="1" thickTop="1" x14ac:dyDescent="0.3">
      <c r="A26" s="7"/>
      <c r="B26" s="8" t="s">
        <v>16</v>
      </c>
      <c r="C26" s="9"/>
      <c r="D26" s="10">
        <f>SUM(D5:D25)/D4</f>
        <v>11.105263157894736</v>
      </c>
      <c r="E26" s="10">
        <f>SUM(E5:E25)/E4</f>
        <v>11.333333333333334</v>
      </c>
      <c r="F26" s="10">
        <f>SUM(F5:F25)/F4</f>
        <v>5</v>
      </c>
      <c r="G26" s="10">
        <f>SUM(G5:G25)/G4</f>
        <v>12</v>
      </c>
      <c r="H26" s="10">
        <f>SUM(H5:H25)/H4</f>
        <v>6</v>
      </c>
      <c r="I26" s="10">
        <f>SUM(I5:I25)/I4</f>
        <v>4</v>
      </c>
      <c r="J26" s="10">
        <f>SUM(J5:J25)/J4</f>
        <v>8.6666666666666661</v>
      </c>
      <c r="K26" s="10">
        <f>SUM(K5:K25)/K4</f>
        <v>18</v>
      </c>
      <c r="L26" s="10">
        <f>SUM(L5:L25)/L4</f>
        <v>7</v>
      </c>
      <c r="M26" s="10">
        <f>SUM(M5:M25)/M4</f>
        <v>9.3333333333333339</v>
      </c>
      <c r="N26" s="10">
        <f>SUM(N5:N25)/N4</f>
        <v>12</v>
      </c>
      <c r="O26" s="10">
        <f>SUM(O5:O25)/O4</f>
        <v>14</v>
      </c>
      <c r="P26" s="10">
        <f>SUM(P5:P25)/P4</f>
        <v>15</v>
      </c>
      <c r="Q26" s="10">
        <f>SUM(Q5:Q25)/Q4</f>
        <v>8</v>
      </c>
      <c r="R26" s="10">
        <f>SUM(R5:R25)/R4</f>
        <v>15</v>
      </c>
      <c r="S26" s="10">
        <f>SUM(S5:S25)/S4</f>
        <v>13</v>
      </c>
      <c r="T26" s="10">
        <f>SUM(T5:T25)/T4</f>
        <v>16</v>
      </c>
      <c r="U26" s="10">
        <f>SUM(U5:U25)/U4</f>
        <v>5</v>
      </c>
      <c r="V26" s="10">
        <f>SUM(V5:V25)/V4</f>
        <v>4</v>
      </c>
      <c r="W26" s="10">
        <f>SUM(W5:W25)/W4</f>
        <v>4</v>
      </c>
      <c r="X26" s="10">
        <f>SUM(X5:X25)/X4</f>
        <v>10</v>
      </c>
      <c r="Y26" s="10">
        <f>SUM(Y5:Y25)/Y4</f>
        <v>14</v>
      </c>
      <c r="Z26" s="10">
        <f>SUM(Z5:Z25)/Z4</f>
        <v>2</v>
      </c>
      <c r="AA26" s="10">
        <f>SUM(AA5:AA25)/AA4</f>
        <v>14</v>
      </c>
      <c r="AB26" s="10">
        <f>SUM(AB5:AB25)/AB4</f>
        <v>13</v>
      </c>
      <c r="AC26" s="10">
        <f>SUM(AC5:AC25)/AC4</f>
        <v>15</v>
      </c>
      <c r="AD26" s="10">
        <f>SUM(AD5:AD25)/AD4</f>
        <v>11</v>
      </c>
      <c r="AE26" s="10">
        <f>SUM(AE5:AE25)/AE4</f>
        <v>9</v>
      </c>
      <c r="AF26" s="10">
        <f>SUM(AF5:AF25)/AF4</f>
        <v>17</v>
      </c>
      <c r="AG26" s="10"/>
      <c r="AH26" s="10">
        <f>SUM(AH5:AH25)/AH4</f>
        <v>12</v>
      </c>
      <c r="AI26" s="10">
        <f>SUM(AI5:AI25)/AI4</f>
        <v>12</v>
      </c>
      <c r="AJ26" s="10">
        <f>SUM(AJ5:AJ25)/AJ4</f>
        <v>10</v>
      </c>
      <c r="AK26" s="10"/>
    </row>
    <row r="27" spans="1:37" ht="7.95" customHeight="1" x14ac:dyDescent="0.3">
      <c r="C27" s="2"/>
    </row>
    <row r="28" spans="1:37" x14ac:dyDescent="0.3">
      <c r="C28" s="2"/>
    </row>
  </sheetData>
  <autoFilter ref="A3:M26"/>
  <phoneticPr fontId="9" type="noConversion"/>
  <conditionalFormatting sqref="D5:AJ25">
    <cfRule type="cellIs" dxfId="3" priority="28" stopIfTrue="1" operator="equal">
      <formula>0</formula>
    </cfRule>
    <cfRule type="expression" dxfId="2" priority="29" stopIfTrue="1">
      <formula>D5=D$4</formula>
    </cfRule>
  </conditionalFormatting>
  <conditionalFormatting sqref="AK5:AK25">
    <cfRule type="cellIs" dxfId="1" priority="27" stopIfTrue="1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4.4" outlineLevelCol="1" x14ac:dyDescent="0.3"/>
  <cols>
    <col min="1" max="1" width="6.33203125" customWidth="1"/>
    <col min="2" max="2" width="34.109375" customWidth="1"/>
    <col min="3" max="3" width="7.6640625" style="3" customWidth="1"/>
    <col min="4" max="4" width="9.21875" style="1" customWidth="1" outlineLevel="1"/>
    <col min="5" max="5" width="5.6640625" style="2" bestFit="1" customWidth="1"/>
    <col min="6" max="6" width="23.88671875" customWidth="1" outlineLevel="1"/>
    <col min="7" max="7" width="5.6640625" style="2" bestFit="1" customWidth="1"/>
    <col min="8" max="8" width="33.88671875" customWidth="1" outlineLevel="1"/>
    <col min="9" max="9" width="5.6640625" style="2" bestFit="1" customWidth="1"/>
    <col min="10" max="10" width="24.33203125" customWidth="1" outlineLevel="1"/>
    <col min="11" max="11" width="5.6640625" style="2" bestFit="1" customWidth="1"/>
    <col min="12" max="12" width="16.77734375" customWidth="1" outlineLevel="1"/>
    <col min="13" max="13" width="5.6640625" style="2" bestFit="1" customWidth="1"/>
    <col min="14" max="14" width="18.6640625" customWidth="1" outlineLevel="1"/>
    <col min="15" max="15" width="5.6640625" style="2" bestFit="1" customWidth="1"/>
    <col min="16" max="16" width="20.44140625" customWidth="1" outlineLevel="1"/>
    <col min="17" max="17" width="5.6640625" style="2" bestFit="1" customWidth="1"/>
    <col min="18" max="18" width="11.33203125" customWidth="1" outlineLevel="1"/>
    <col min="19" max="19" width="5.6640625" style="2" bestFit="1" customWidth="1"/>
    <col min="20" max="20" width="33.44140625" customWidth="1" outlineLevel="1"/>
    <col min="21" max="21" width="5.6640625" style="2" bestFit="1" customWidth="1"/>
    <col min="22" max="22" width="22.44140625" customWidth="1" outlineLevel="1"/>
    <col min="23" max="23" width="5.6640625" style="2" bestFit="1" customWidth="1"/>
    <col min="24" max="24" width="23.44140625" customWidth="1"/>
    <col min="25" max="25" width="5.6640625" style="2" customWidth="1"/>
    <col min="26" max="26" width="17.6640625" customWidth="1"/>
    <col min="27" max="27" width="5.6640625" style="2" customWidth="1"/>
    <col min="28" max="28" width="13.88671875" customWidth="1"/>
    <col min="29" max="29" width="5.6640625" style="2" customWidth="1"/>
    <col min="30" max="30" width="20.44140625" customWidth="1"/>
    <col min="31" max="31" width="5.6640625" style="2" customWidth="1"/>
    <col min="32" max="32" width="15" customWidth="1"/>
    <col min="33" max="33" width="5.6640625" style="2" customWidth="1"/>
    <col min="34" max="34" width="13" customWidth="1"/>
    <col min="35" max="35" width="5.6640625" style="2" customWidth="1"/>
    <col min="36" max="36" width="16.109375" customWidth="1"/>
    <col min="37" max="37" width="5.6640625" style="2" customWidth="1"/>
    <col min="38" max="38" width="33.5546875" customWidth="1"/>
    <col min="39" max="39" width="5.6640625" style="2" customWidth="1"/>
    <col min="40" max="40" width="20" customWidth="1"/>
    <col min="41" max="41" width="5.6640625" style="2" customWidth="1"/>
    <col min="42" max="42" width="20" customWidth="1"/>
    <col min="43" max="43" width="5.6640625" style="2" customWidth="1"/>
    <col min="44" max="44" width="21.44140625" customWidth="1"/>
    <col min="45" max="45" width="5.6640625" style="2" customWidth="1"/>
    <col min="46" max="46" width="13.88671875" customWidth="1"/>
    <col min="47" max="47" width="5.6640625" style="2" customWidth="1"/>
    <col min="48" max="48" width="18" customWidth="1"/>
    <col min="49" max="49" width="5.6640625" style="2" customWidth="1"/>
    <col min="50" max="50" width="15.33203125" customWidth="1"/>
    <col min="51" max="51" width="5.6640625" style="2" customWidth="1"/>
    <col min="52" max="52" width="21.5546875" customWidth="1"/>
    <col min="53" max="53" width="5.6640625" style="2" customWidth="1"/>
    <col min="54" max="54" width="26.6640625" customWidth="1"/>
    <col min="55" max="55" width="5.6640625" style="2" customWidth="1"/>
    <col min="56" max="56" width="20.88671875" customWidth="1"/>
    <col min="57" max="57" width="5.6640625" style="2" customWidth="1"/>
    <col min="58" max="58" width="19.21875" customWidth="1"/>
    <col min="59" max="59" width="5.6640625" style="2" customWidth="1"/>
    <col min="60" max="60" width="11.77734375" customWidth="1"/>
    <col min="61" max="61" width="5.6640625" style="2" customWidth="1"/>
    <col min="62" max="62" width="3.6640625" hidden="1" customWidth="1"/>
    <col min="63" max="63" width="3.5546875" style="2" hidden="1" customWidth="1"/>
    <col min="64" max="64" width="20" customWidth="1"/>
    <col min="65" max="65" width="5" customWidth="1"/>
    <col min="66" max="66" width="5.6640625" style="2" customWidth="1"/>
    <col min="67" max="67" width="20" customWidth="1"/>
    <col min="68" max="68" width="5" customWidth="1"/>
    <col min="69" max="69" width="5.6640625" style="2" customWidth="1"/>
    <col min="70" max="70" width="20" customWidth="1"/>
    <col min="71" max="71" width="5" customWidth="1"/>
    <col min="72" max="73" width="5.6640625" style="2" customWidth="1"/>
    <col min="74" max="74" width="6" customWidth="1"/>
    <col min="75" max="75" width="15.5546875" customWidth="1"/>
  </cols>
  <sheetData>
    <row r="1" spans="1:75" ht="18" x14ac:dyDescent="0.35">
      <c r="B1" s="6" t="s">
        <v>227</v>
      </c>
    </row>
    <row r="2" spans="1:75" ht="18" x14ac:dyDescent="0.35">
      <c r="B2" s="6"/>
    </row>
    <row r="3" spans="1:75" ht="28.8" x14ac:dyDescent="0.3">
      <c r="A3" s="5" t="s">
        <v>3</v>
      </c>
      <c r="B3" s="5" t="s">
        <v>4</v>
      </c>
      <c r="C3" s="4" t="s">
        <v>0</v>
      </c>
      <c r="D3" s="24" t="s">
        <v>138</v>
      </c>
      <c r="E3" s="12" t="s">
        <v>5</v>
      </c>
      <c r="F3" s="24" t="s">
        <v>122</v>
      </c>
      <c r="G3" s="12" t="s">
        <v>6</v>
      </c>
      <c r="H3" s="24" t="s">
        <v>167</v>
      </c>
      <c r="I3" s="12" t="s">
        <v>7</v>
      </c>
      <c r="J3" s="24" t="s">
        <v>172</v>
      </c>
      <c r="K3" s="12" t="s">
        <v>8</v>
      </c>
      <c r="L3" s="24" t="s">
        <v>174</v>
      </c>
      <c r="M3" s="12" t="s">
        <v>9</v>
      </c>
      <c r="N3" s="24" t="s">
        <v>176</v>
      </c>
      <c r="O3" s="12" t="s">
        <v>10</v>
      </c>
      <c r="P3" s="24" t="s">
        <v>178</v>
      </c>
      <c r="Q3" s="12" t="s">
        <v>11</v>
      </c>
      <c r="R3" s="24" t="s">
        <v>179</v>
      </c>
      <c r="S3" s="12" t="s">
        <v>12</v>
      </c>
      <c r="T3" s="24" t="s">
        <v>180</v>
      </c>
      <c r="U3" s="12" t="s">
        <v>13</v>
      </c>
      <c r="V3" s="24" t="s">
        <v>182</v>
      </c>
      <c r="W3" s="12" t="s">
        <v>14</v>
      </c>
      <c r="X3" s="24" t="s">
        <v>139</v>
      </c>
      <c r="Y3" s="12" t="s">
        <v>103</v>
      </c>
      <c r="Z3" s="24" t="s">
        <v>140</v>
      </c>
      <c r="AA3" s="12" t="s">
        <v>104</v>
      </c>
      <c r="AB3" s="24" t="s">
        <v>141</v>
      </c>
      <c r="AC3" s="12" t="s">
        <v>105</v>
      </c>
      <c r="AD3" s="24" t="s">
        <v>142</v>
      </c>
      <c r="AE3" s="12" t="s">
        <v>106</v>
      </c>
      <c r="AF3" s="24" t="s">
        <v>143</v>
      </c>
      <c r="AG3" s="12" t="s">
        <v>107</v>
      </c>
      <c r="AH3" s="24" t="s">
        <v>144</v>
      </c>
      <c r="AI3" s="12" t="s">
        <v>108</v>
      </c>
      <c r="AJ3" s="24" t="s">
        <v>145</v>
      </c>
      <c r="AK3" s="12" t="s">
        <v>109</v>
      </c>
      <c r="AL3" s="24" t="s">
        <v>146</v>
      </c>
      <c r="AM3" s="12" t="s">
        <v>110</v>
      </c>
      <c r="AN3" s="24" t="s">
        <v>147</v>
      </c>
      <c r="AO3" s="12" t="s">
        <v>111</v>
      </c>
      <c r="AP3" s="24" t="s">
        <v>148</v>
      </c>
      <c r="AQ3" s="12" t="s">
        <v>112</v>
      </c>
      <c r="AR3" s="24" t="s">
        <v>149</v>
      </c>
      <c r="AS3" s="12" t="s">
        <v>113</v>
      </c>
      <c r="AT3" s="24" t="s">
        <v>150</v>
      </c>
      <c r="AU3" s="12" t="s">
        <v>114</v>
      </c>
      <c r="AV3" s="24" t="s">
        <v>151</v>
      </c>
      <c r="AW3" s="12" t="s">
        <v>115</v>
      </c>
      <c r="AX3" s="24" t="s">
        <v>152</v>
      </c>
      <c r="AY3" s="12" t="s">
        <v>116</v>
      </c>
      <c r="AZ3" s="24" t="s">
        <v>153</v>
      </c>
      <c r="BA3" s="12" t="s">
        <v>117</v>
      </c>
      <c r="BB3" s="24" t="s">
        <v>154</v>
      </c>
      <c r="BC3" s="12" t="s">
        <v>118</v>
      </c>
      <c r="BD3" s="24" t="s">
        <v>155</v>
      </c>
      <c r="BE3" s="12" t="s">
        <v>119</v>
      </c>
      <c r="BF3" s="24" t="s">
        <v>156</v>
      </c>
      <c r="BG3" s="12" t="s">
        <v>120</v>
      </c>
      <c r="BH3" s="24" t="s">
        <v>157</v>
      </c>
      <c r="BI3" s="12" t="s">
        <v>121</v>
      </c>
      <c r="BJ3" s="24"/>
      <c r="BK3" s="12"/>
      <c r="BL3" s="24" t="s">
        <v>123</v>
      </c>
      <c r="BM3" s="51" t="s">
        <v>165</v>
      </c>
      <c r="BN3" s="12" t="s">
        <v>124</v>
      </c>
      <c r="BO3" s="24" t="s">
        <v>125</v>
      </c>
      <c r="BP3" s="51" t="s">
        <v>165</v>
      </c>
      <c r="BQ3" s="12" t="s">
        <v>126</v>
      </c>
      <c r="BR3" s="24" t="s">
        <v>127</v>
      </c>
      <c r="BS3" s="51" t="s">
        <v>165</v>
      </c>
      <c r="BT3" s="12" t="s">
        <v>128</v>
      </c>
      <c r="BU3" s="12" t="s">
        <v>166</v>
      </c>
      <c r="BV3" s="81" t="s">
        <v>328</v>
      </c>
      <c r="BW3" s="80"/>
    </row>
    <row r="4" spans="1:75" s="35" customFormat="1" ht="60.6" customHeight="1" x14ac:dyDescent="0.3">
      <c r="A4" s="29"/>
      <c r="B4" s="34" t="s">
        <v>1</v>
      </c>
      <c r="C4" s="26">
        <f>E4+G4+I4+K4+M4+O4+Q4+S4+U4+W4</f>
        <v>46</v>
      </c>
      <c r="D4" s="25"/>
      <c r="E4" s="26">
        <f>Y4+AA4+AC4+AE4+AG4+AI4+AK4+AM4+AO4+AQ4+AS4+AU4+AW4+AY4+BA4+BC4+BE4+BG4+BI4+BK4</f>
        <v>19</v>
      </c>
      <c r="F4" s="25" t="str">
        <f>CONCATENATE(BL4," - ",BM4,", ",BO4," - ",BP4," ",BR4," - ",BS4,", итог - ",BU4)</f>
        <v>пушка - 4, тряпка - 5 гармонь - 5, итог - 19</v>
      </c>
      <c r="G4" s="26">
        <f>BN4+BQ4+BT4</f>
        <v>3</v>
      </c>
      <c r="H4" s="25" t="s">
        <v>168</v>
      </c>
      <c r="I4" s="26">
        <v>3</v>
      </c>
      <c r="J4" s="25" t="s">
        <v>173</v>
      </c>
      <c r="K4" s="26">
        <v>3</v>
      </c>
      <c r="L4" s="25" t="s">
        <v>175</v>
      </c>
      <c r="M4" s="26">
        <v>3</v>
      </c>
      <c r="N4" s="25" t="s">
        <v>177</v>
      </c>
      <c r="O4" s="26">
        <v>3</v>
      </c>
      <c r="P4" s="25" t="s">
        <v>218</v>
      </c>
      <c r="Q4" s="26">
        <v>3</v>
      </c>
      <c r="R4" s="25" t="s">
        <v>202</v>
      </c>
      <c r="S4" s="26">
        <v>3</v>
      </c>
      <c r="T4" s="25" t="s">
        <v>181</v>
      </c>
      <c r="U4" s="26">
        <v>3</v>
      </c>
      <c r="V4" s="31" t="s">
        <v>183</v>
      </c>
      <c r="W4" s="26">
        <v>3</v>
      </c>
      <c r="X4" s="25" t="s">
        <v>159</v>
      </c>
      <c r="Y4" s="26">
        <v>1</v>
      </c>
      <c r="Z4" s="25" t="s">
        <v>160</v>
      </c>
      <c r="AA4" s="26">
        <f>$Y$4</f>
        <v>1</v>
      </c>
      <c r="AB4" s="25" t="s">
        <v>161</v>
      </c>
      <c r="AC4" s="26">
        <f>$Y$4</f>
        <v>1</v>
      </c>
      <c r="AD4" s="50" t="s">
        <v>207</v>
      </c>
      <c r="AE4" s="26">
        <f>$Y$4</f>
        <v>1</v>
      </c>
      <c r="AF4" s="25" t="s">
        <v>201</v>
      </c>
      <c r="AG4" s="26">
        <f>$Y$4</f>
        <v>1</v>
      </c>
      <c r="AH4" s="25" t="s">
        <v>205</v>
      </c>
      <c r="AI4" s="26">
        <f>$Y$4</f>
        <v>1</v>
      </c>
      <c r="AJ4" s="25" t="s">
        <v>162</v>
      </c>
      <c r="AK4" s="26">
        <f>$Y$4</f>
        <v>1</v>
      </c>
      <c r="AL4" s="50" t="s">
        <v>247</v>
      </c>
      <c r="AM4" s="26">
        <f>$Y$4</f>
        <v>1</v>
      </c>
      <c r="AN4" s="25" t="s">
        <v>204</v>
      </c>
      <c r="AO4" s="26">
        <f>$Y$4</f>
        <v>1</v>
      </c>
      <c r="AP4" s="25" t="s">
        <v>211</v>
      </c>
      <c r="AQ4" s="26">
        <f>$Y$4</f>
        <v>1</v>
      </c>
      <c r="AR4" s="50" t="s">
        <v>221</v>
      </c>
      <c r="AS4" s="26">
        <f>$Y$4</f>
        <v>1</v>
      </c>
      <c r="AT4" s="25" t="s">
        <v>223</v>
      </c>
      <c r="AU4" s="26">
        <f>$Y$4</f>
        <v>1</v>
      </c>
      <c r="AV4" s="25" t="s">
        <v>210</v>
      </c>
      <c r="AW4" s="26">
        <f>$Y$4</f>
        <v>1</v>
      </c>
      <c r="AX4" s="25" t="s">
        <v>200</v>
      </c>
      <c r="AY4" s="26">
        <f>$Y$4</f>
        <v>1</v>
      </c>
      <c r="AZ4" s="25" t="s">
        <v>163</v>
      </c>
      <c r="BA4" s="26">
        <f>$Y$4</f>
        <v>1</v>
      </c>
      <c r="BB4" s="50" t="s">
        <v>164</v>
      </c>
      <c r="BC4" s="26">
        <f>$Y$4</f>
        <v>1</v>
      </c>
      <c r="BD4" s="50" t="s">
        <v>206</v>
      </c>
      <c r="BE4" s="26">
        <f>$Y$4</f>
        <v>1</v>
      </c>
      <c r="BF4" s="25" t="s">
        <v>203</v>
      </c>
      <c r="BG4" s="26">
        <f>$Y$4</f>
        <v>1</v>
      </c>
      <c r="BH4" s="25" t="s">
        <v>158</v>
      </c>
      <c r="BI4" s="26">
        <f>$Y$4</f>
        <v>1</v>
      </c>
      <c r="BJ4" s="25"/>
      <c r="BK4" s="26"/>
      <c r="BL4" s="25" t="s">
        <v>169</v>
      </c>
      <c r="BM4" s="52">
        <f>MIN(BM5:BM25)</f>
        <v>4</v>
      </c>
      <c r="BN4" s="26">
        <v>1</v>
      </c>
      <c r="BO4" s="25" t="s">
        <v>170</v>
      </c>
      <c r="BP4" s="52">
        <f>MIN(BP5:BP25)</f>
        <v>5</v>
      </c>
      <c r="BQ4" s="26">
        <v>1</v>
      </c>
      <c r="BR4" s="25" t="s">
        <v>171</v>
      </c>
      <c r="BS4" s="52">
        <f>MIN(BS5:BS25)</f>
        <v>5</v>
      </c>
      <c r="BT4" s="26">
        <v>1</v>
      </c>
      <c r="BU4" s="53">
        <f>MIN(BU5:BU25)</f>
        <v>19</v>
      </c>
      <c r="BV4" s="82">
        <f>3+1</f>
        <v>4</v>
      </c>
      <c r="BW4" s="83"/>
    </row>
    <row r="5" spans="1:75" s="42" customFormat="1" ht="40.799999999999997" x14ac:dyDescent="0.3">
      <c r="A5" s="36"/>
      <c r="B5" s="37" t="s">
        <v>49</v>
      </c>
      <c r="C5" s="38">
        <f t="shared" ref="C5:C6" si="0">E5+G5+I5+K5+M5+O5+Q5+S5+U5+W5+BV5</f>
        <v>36</v>
      </c>
      <c r="D5" s="39"/>
      <c r="E5" s="40">
        <f>Y5+AA5+AC5+AE5+AG5+AI5+AK5+AM5+AO5+AQ5+AS5+AU5+AW5+AY5+BA5+BC5+BE5+BG5+BI5+BK5</f>
        <v>15</v>
      </c>
      <c r="F5" s="67" t="s">
        <v>323</v>
      </c>
      <c r="G5" s="40">
        <f>BN5+BQ5+BT5</f>
        <v>3</v>
      </c>
      <c r="H5" s="65" t="s">
        <v>327</v>
      </c>
      <c r="I5" s="40">
        <f>IF(H5=H$4,I$4,0)</f>
        <v>0</v>
      </c>
      <c r="J5" s="65" t="s">
        <v>173</v>
      </c>
      <c r="K5" s="40">
        <f>IF(J5=J$4,K$4,0)</f>
        <v>3</v>
      </c>
      <c r="L5" s="65" t="s">
        <v>175</v>
      </c>
      <c r="M5" s="40">
        <f>IF(L5=L$4,M$4,0)</f>
        <v>3</v>
      </c>
      <c r="N5" s="65" t="s">
        <v>233</v>
      </c>
      <c r="O5" s="40">
        <f>IF(N5=N$4,O$4,0)</f>
        <v>0</v>
      </c>
      <c r="P5" s="65" t="s">
        <v>218</v>
      </c>
      <c r="Q5" s="40">
        <f>IF(P5=P$4,Q$4,0)</f>
        <v>3</v>
      </c>
      <c r="R5" s="65" t="s">
        <v>202</v>
      </c>
      <c r="S5" s="40">
        <f>IF(R5=R$4,S$4,0)</f>
        <v>3</v>
      </c>
      <c r="T5" s="65" t="s">
        <v>181</v>
      </c>
      <c r="U5" s="40">
        <f>IF(T5=T$4,U$4,0)</f>
        <v>3</v>
      </c>
      <c r="V5" s="65" t="s">
        <v>183</v>
      </c>
      <c r="W5" s="40">
        <f>IF(V5=V$4,W$4,0)</f>
        <v>3</v>
      </c>
      <c r="X5" s="61" t="s">
        <v>159</v>
      </c>
      <c r="Y5" s="40">
        <f>IF(X5=X$4,Y$4,0)</f>
        <v>1</v>
      </c>
      <c r="Z5" s="61" t="s">
        <v>160</v>
      </c>
      <c r="AA5" s="40">
        <f>IF(Z5=Z$4,AA$4,0)</f>
        <v>1</v>
      </c>
      <c r="AB5" s="61" t="s">
        <v>161</v>
      </c>
      <c r="AC5" s="40">
        <f>IF(AB5=AB$4,AC$4,0)</f>
        <v>1</v>
      </c>
      <c r="AD5" s="58"/>
      <c r="AE5" s="40">
        <f>IF(AD5=AD$4,AE$4,0)</f>
        <v>0</v>
      </c>
      <c r="AF5" s="61" t="s">
        <v>201</v>
      </c>
      <c r="AG5" s="55">
        <f>IF(AF5=AF$4,AG$4,0)</f>
        <v>1</v>
      </c>
      <c r="AH5" s="61" t="s">
        <v>205</v>
      </c>
      <c r="AI5" s="40">
        <f>IF(AH5=AH$4,AI$4,0)</f>
        <v>1</v>
      </c>
      <c r="AJ5" s="61" t="s">
        <v>162</v>
      </c>
      <c r="AK5" s="40">
        <f>IF(AJ5=AJ$4,AK$4,0)</f>
        <v>1</v>
      </c>
      <c r="AL5" s="61" t="s">
        <v>247</v>
      </c>
      <c r="AM5" s="40">
        <f>IF(AL5=AL$4,AM$4,0)</f>
        <v>1</v>
      </c>
      <c r="AN5" s="58"/>
      <c r="AO5" s="40">
        <f>IF(AN5=AN$4,AO$4,0)</f>
        <v>0</v>
      </c>
      <c r="AP5" s="58"/>
      <c r="AQ5" s="40">
        <f>IF(AP5=AP$4,AQ$4,0)</f>
        <v>0</v>
      </c>
      <c r="AR5" s="61" t="s">
        <v>221</v>
      </c>
      <c r="AS5" s="40">
        <f>IF(AR5=AR$4,AS$4,0)</f>
        <v>1</v>
      </c>
      <c r="AT5" s="61" t="s">
        <v>223</v>
      </c>
      <c r="AU5" s="40">
        <f>IF(AT5=AT$4,AU$4,0)</f>
        <v>1</v>
      </c>
      <c r="AV5" s="58"/>
      <c r="AW5" s="40">
        <f>IF(AV5=AV$4,AW$4,0)</f>
        <v>0</v>
      </c>
      <c r="AX5" s="61" t="s">
        <v>264</v>
      </c>
      <c r="AY5" s="40">
        <f>$AY$4</f>
        <v>1</v>
      </c>
      <c r="AZ5" s="61" t="s">
        <v>163</v>
      </c>
      <c r="BA5" s="40">
        <f>IF(AZ5=AZ$4,BA$4,0)</f>
        <v>1</v>
      </c>
      <c r="BB5" s="61" t="s">
        <v>164</v>
      </c>
      <c r="BC5" s="40">
        <f>IF(BB5=BB$4,BC$4,0)</f>
        <v>1</v>
      </c>
      <c r="BD5" s="61" t="s">
        <v>206</v>
      </c>
      <c r="BE5" s="40">
        <f>IF(BD5=BD$4,BE$4,0)</f>
        <v>1</v>
      </c>
      <c r="BF5" s="61" t="s">
        <v>203</v>
      </c>
      <c r="BG5" s="40">
        <f>IF(BF5=BF$4,BG$4,0)</f>
        <v>1</v>
      </c>
      <c r="BH5" s="61" t="s">
        <v>158</v>
      </c>
      <c r="BI5" s="40">
        <f>IF(BH5=BH$4,BI$4,0)</f>
        <v>1</v>
      </c>
      <c r="BJ5" s="41"/>
      <c r="BK5" s="40">
        <f>IF(BJ5=BJ$4,BK$4,0)</f>
        <v>0</v>
      </c>
      <c r="BL5" s="58" t="s">
        <v>169</v>
      </c>
      <c r="BM5" s="64">
        <v>10</v>
      </c>
      <c r="BN5" s="40">
        <f>IF(BL5=BL$4,BN$4,0)</f>
        <v>1</v>
      </c>
      <c r="BO5" s="58" t="s">
        <v>170</v>
      </c>
      <c r="BP5" s="64">
        <v>6</v>
      </c>
      <c r="BQ5" s="40">
        <f>IF(BO5=BO$4,BQ$4,0)</f>
        <v>1</v>
      </c>
      <c r="BR5" s="58" t="s">
        <v>171</v>
      </c>
      <c r="BS5" s="64">
        <v>13</v>
      </c>
      <c r="BT5" s="40">
        <f>IF(BR5=BR$4,BT$4,0)</f>
        <v>1</v>
      </c>
      <c r="BU5" s="40">
        <f>IF(BM5*BP5*BS5=0," ",BM5+BP5+BS5)</f>
        <v>29</v>
      </c>
      <c r="BV5" s="84"/>
      <c r="BW5" s="85"/>
    </row>
    <row r="6" spans="1:75" s="42" customFormat="1" ht="30.6" x14ac:dyDescent="0.3">
      <c r="A6" s="36"/>
      <c r="B6" s="37" t="s">
        <v>50</v>
      </c>
      <c r="C6" s="38">
        <f t="shared" si="0"/>
        <v>29</v>
      </c>
      <c r="D6" s="39"/>
      <c r="E6" s="40">
        <f t="shared" ref="E6:E7" si="1">Y6+AA6+AC6+AE6+AG6+AI6+AK6+AM6+AO6+AQ6+AS6+AU6+AW6+AY6+BA6+BC6+BE6+BG6+BI6+BK6</f>
        <v>14</v>
      </c>
      <c r="F6" s="67" t="s">
        <v>246</v>
      </c>
      <c r="G6" s="40">
        <f t="shared" ref="G6:G24" si="2">BN6+BQ6+BT6</f>
        <v>3</v>
      </c>
      <c r="H6" s="65" t="s">
        <v>242</v>
      </c>
      <c r="I6" s="40">
        <f t="shared" ref="I6:I24" si="3">IF(H6=H$4,I$4,0)</f>
        <v>0</v>
      </c>
      <c r="J6" s="65" t="s">
        <v>208</v>
      </c>
      <c r="K6" s="40">
        <f>$K$4</f>
        <v>3</v>
      </c>
      <c r="L6" s="65" t="s">
        <v>175</v>
      </c>
      <c r="M6" s="40">
        <f t="shared" ref="M6" si="4">IF(L6=L$4,M$4,0)</f>
        <v>3</v>
      </c>
      <c r="N6" s="71" t="s">
        <v>243</v>
      </c>
      <c r="O6" s="40">
        <f t="shared" ref="O6" si="5">IF(N6=N$4,O$4,0)</f>
        <v>0</v>
      </c>
      <c r="P6" s="65" t="s">
        <v>222</v>
      </c>
      <c r="Q6" s="40">
        <f t="shared" ref="Q6" si="6">IF(P6=P$4,Q$4,0)</f>
        <v>0</v>
      </c>
      <c r="R6" s="65" t="s">
        <v>202</v>
      </c>
      <c r="S6" s="40">
        <f t="shared" ref="S6" si="7">IF(R6=R$4,S$4,0)</f>
        <v>3</v>
      </c>
      <c r="T6" s="65" t="s">
        <v>244</v>
      </c>
      <c r="U6" s="40">
        <f t="shared" ref="U6" si="8">IF(T6=T$4,U$4,0)</f>
        <v>0</v>
      </c>
      <c r="V6" s="65" t="s">
        <v>245</v>
      </c>
      <c r="W6" s="40">
        <f>$W$4</f>
        <v>3</v>
      </c>
      <c r="X6" s="61" t="s">
        <v>159</v>
      </c>
      <c r="Y6" s="40">
        <f t="shared" ref="Y6:Y24" si="9">IF(X6=X$4,Y$4,0)</f>
        <v>1</v>
      </c>
      <c r="Z6" s="61" t="s">
        <v>160</v>
      </c>
      <c r="AA6" s="40">
        <f t="shared" ref="AA6:AA24" si="10">IF(Z6=Z$4,AA$4,0)</f>
        <v>1</v>
      </c>
      <c r="AB6" s="61" t="s">
        <v>161</v>
      </c>
      <c r="AC6" s="40">
        <f t="shared" ref="AC6:AC24" si="11">IF(AB6=AB$4,AC$4,0)</f>
        <v>1</v>
      </c>
      <c r="AD6" s="58"/>
      <c r="AE6" s="40">
        <f t="shared" ref="AE6:AE24" si="12">IF(AD6=AD$4,AE$4,0)</f>
        <v>0</v>
      </c>
      <c r="AF6" s="61" t="s">
        <v>201</v>
      </c>
      <c r="AG6" s="40">
        <f t="shared" ref="AG6:AG24" si="13">IF(AF6=AF$4,AG$4,0)</f>
        <v>1</v>
      </c>
      <c r="AH6" s="61" t="s">
        <v>205</v>
      </c>
      <c r="AI6" s="40">
        <f t="shared" ref="AI6:AI24" si="14">IF(AH6=AH$4,AI$4,0)</f>
        <v>1</v>
      </c>
      <c r="AJ6" s="61" t="s">
        <v>162</v>
      </c>
      <c r="AK6" s="40">
        <f t="shared" ref="AK6:AK24" si="15">IF(AJ6=AJ$4,AK$4,0)</f>
        <v>1</v>
      </c>
      <c r="AL6" s="58"/>
      <c r="AM6" s="40">
        <f t="shared" ref="AM6:AM24" si="16">IF(AL6=AL$4,AM$4,0)</f>
        <v>0</v>
      </c>
      <c r="AN6" s="58"/>
      <c r="AO6" s="40">
        <f t="shared" ref="AO6:AO24" si="17">IF(AN6=AN$4,AO$4,0)</f>
        <v>0</v>
      </c>
      <c r="AP6" s="61" t="s">
        <v>211</v>
      </c>
      <c r="AQ6" s="40">
        <f t="shared" ref="AQ6:AQ24" si="18">IF(AP6=AP$4,AQ$4,0)</f>
        <v>1</v>
      </c>
      <c r="AR6" s="58"/>
      <c r="AS6" s="40">
        <f t="shared" ref="AS6:AS24" si="19">IF(AR6=AR$4,AS$4,0)</f>
        <v>0</v>
      </c>
      <c r="AT6" s="61" t="s">
        <v>223</v>
      </c>
      <c r="AU6" s="40">
        <f t="shared" ref="AU6:AU24" si="20">IF(AT6=AT$4,AU$4,0)</f>
        <v>1</v>
      </c>
      <c r="AV6" s="58"/>
      <c r="AW6" s="40">
        <f t="shared" ref="AW6:AW24" si="21">IF(AV6=AV$4,AW$4,0)</f>
        <v>0</v>
      </c>
      <c r="AX6" s="61" t="s">
        <v>200</v>
      </c>
      <c r="AY6" s="40">
        <f t="shared" ref="AY6:AY24" si="22">IF(AX6=AX$4,AY$4,0)</f>
        <v>1</v>
      </c>
      <c r="AZ6" s="61" t="s">
        <v>163</v>
      </c>
      <c r="BA6" s="40">
        <f t="shared" ref="BA6:BA24" si="23">IF(AZ6=AZ$4,BA$4,0)</f>
        <v>1</v>
      </c>
      <c r="BB6" s="61" t="s">
        <v>164</v>
      </c>
      <c r="BC6" s="40">
        <f t="shared" ref="BC6:BC24" si="24">IF(BB6=BB$4,BC$4,0)</f>
        <v>1</v>
      </c>
      <c r="BD6" s="61" t="s">
        <v>206</v>
      </c>
      <c r="BE6" s="40">
        <f t="shared" ref="BE6:BE24" si="25">IF(BD6=BD$4,BE$4,0)</f>
        <v>1</v>
      </c>
      <c r="BF6" s="61" t="s">
        <v>203</v>
      </c>
      <c r="BG6" s="55">
        <f t="shared" ref="BG6:BG24" si="26">IF(BF6=BF$4,BG$4,0)</f>
        <v>1</v>
      </c>
      <c r="BH6" s="61" t="s">
        <v>158</v>
      </c>
      <c r="BI6" s="40">
        <f t="shared" ref="BI6:BK24" si="27">IF(BH6=BH$4,BI$4,0)</f>
        <v>1</v>
      </c>
      <c r="BJ6" s="41"/>
      <c r="BK6" s="40">
        <f t="shared" si="27"/>
        <v>0</v>
      </c>
      <c r="BL6" s="58" t="s">
        <v>169</v>
      </c>
      <c r="BM6" s="64">
        <v>8</v>
      </c>
      <c r="BN6" s="40">
        <f t="shared" ref="BN6" si="28">IF(BL6=BL$4,BN$4,0)</f>
        <v>1</v>
      </c>
      <c r="BO6" s="58" t="s">
        <v>170</v>
      </c>
      <c r="BP6" s="64">
        <v>10</v>
      </c>
      <c r="BQ6" s="40">
        <f t="shared" ref="BQ6" si="29">IF(BO6=BO$4,BQ$4,0)</f>
        <v>1</v>
      </c>
      <c r="BR6" s="58" t="s">
        <v>171</v>
      </c>
      <c r="BS6" s="64">
        <v>10</v>
      </c>
      <c r="BT6" s="40">
        <f t="shared" ref="BT6:BT24" si="30">IF(BR6=BR$4,BT$4,0)</f>
        <v>1</v>
      </c>
      <c r="BU6" s="40">
        <f t="shared" ref="BU6:BU24" si="31">IF(BM6*BP6*BS6=0," ",BM6+BP6+BS6)</f>
        <v>28</v>
      </c>
      <c r="BV6" s="84"/>
      <c r="BW6" s="85"/>
    </row>
    <row r="7" spans="1:75" s="42" customFormat="1" ht="40.799999999999997" x14ac:dyDescent="0.3">
      <c r="A7" s="36"/>
      <c r="B7" s="37" t="s">
        <v>51</v>
      </c>
      <c r="C7" s="38">
        <f>E7+G7+I7+K7+M7+O7+Q7+S7+U7+W7+BV7</f>
        <v>40</v>
      </c>
      <c r="D7" s="39"/>
      <c r="E7" s="40">
        <f t="shared" si="1"/>
        <v>17</v>
      </c>
      <c r="F7" s="67" t="s">
        <v>304</v>
      </c>
      <c r="G7" s="40">
        <f>BN7+BQ7+BT7</f>
        <v>3</v>
      </c>
      <c r="H7" s="65" t="s">
        <v>301</v>
      </c>
      <c r="I7" s="40">
        <f t="shared" si="3"/>
        <v>0</v>
      </c>
      <c r="J7" s="65" t="s">
        <v>173</v>
      </c>
      <c r="K7" s="40">
        <f>$K$4</f>
        <v>3</v>
      </c>
      <c r="L7" s="65" t="s">
        <v>322</v>
      </c>
      <c r="M7" s="40">
        <f t="shared" ref="M7" si="32">IF(L7=L$4,M$4,0)</f>
        <v>0</v>
      </c>
      <c r="N7" s="65" t="s">
        <v>177</v>
      </c>
      <c r="O7" s="40">
        <f t="shared" ref="O7" si="33">IF(N7=N$4,O$4,0)</f>
        <v>3</v>
      </c>
      <c r="P7" s="65" t="s">
        <v>218</v>
      </c>
      <c r="Q7" s="40">
        <f t="shared" ref="Q7" si="34">IF(P7=P$4,Q$4,0)</f>
        <v>3</v>
      </c>
      <c r="R7" s="65" t="s">
        <v>202</v>
      </c>
      <c r="S7" s="40">
        <f t="shared" ref="S7" si="35">IF(R7=R$4,S$4,0)</f>
        <v>3</v>
      </c>
      <c r="T7" s="65" t="s">
        <v>181</v>
      </c>
      <c r="U7" s="40">
        <f t="shared" ref="U7" si="36">IF(T7=T$4,U$4,0)</f>
        <v>3</v>
      </c>
      <c r="V7" s="65" t="s">
        <v>183</v>
      </c>
      <c r="W7" s="40">
        <f t="shared" ref="W7" si="37">IF(V7=V$4,W$4,0)</f>
        <v>3</v>
      </c>
      <c r="X7" s="61" t="s">
        <v>159</v>
      </c>
      <c r="Y7" s="40">
        <f t="shared" si="9"/>
        <v>1</v>
      </c>
      <c r="Z7" s="61" t="s">
        <v>160</v>
      </c>
      <c r="AA7" s="40">
        <f t="shared" si="10"/>
        <v>1</v>
      </c>
      <c r="AB7" s="61" t="s">
        <v>161</v>
      </c>
      <c r="AC7" s="40">
        <f t="shared" si="11"/>
        <v>1</v>
      </c>
      <c r="AD7" s="61" t="s">
        <v>207</v>
      </c>
      <c r="AE7" s="40">
        <f t="shared" si="12"/>
        <v>1</v>
      </c>
      <c r="AF7" s="61" t="s">
        <v>201</v>
      </c>
      <c r="AG7" s="40">
        <f t="shared" si="13"/>
        <v>1</v>
      </c>
      <c r="AH7" s="61" t="s">
        <v>205</v>
      </c>
      <c r="AI7" s="40">
        <f t="shared" si="14"/>
        <v>1</v>
      </c>
      <c r="AJ7" s="61" t="s">
        <v>162</v>
      </c>
      <c r="AK7" s="40">
        <f t="shared" si="15"/>
        <v>1</v>
      </c>
      <c r="AL7" s="61" t="s">
        <v>247</v>
      </c>
      <c r="AM7" s="55">
        <f t="shared" si="16"/>
        <v>1</v>
      </c>
      <c r="AN7" s="61" t="s">
        <v>204</v>
      </c>
      <c r="AO7" s="40">
        <f t="shared" si="17"/>
        <v>1</v>
      </c>
      <c r="AP7" s="58"/>
      <c r="AQ7" s="40">
        <f t="shared" si="18"/>
        <v>0</v>
      </c>
      <c r="AR7" s="61" t="s">
        <v>221</v>
      </c>
      <c r="AS7" s="40">
        <f t="shared" si="19"/>
        <v>1</v>
      </c>
      <c r="AT7" s="61" t="s">
        <v>223</v>
      </c>
      <c r="AU7" s="40">
        <f t="shared" si="20"/>
        <v>1</v>
      </c>
      <c r="AV7" s="58"/>
      <c r="AW7" s="40">
        <f t="shared" si="21"/>
        <v>0</v>
      </c>
      <c r="AX7" s="61" t="s">
        <v>200</v>
      </c>
      <c r="AY7" s="40">
        <f t="shared" si="22"/>
        <v>1</v>
      </c>
      <c r="AZ7" s="61" t="s">
        <v>163</v>
      </c>
      <c r="BA7" s="40">
        <f t="shared" si="23"/>
        <v>1</v>
      </c>
      <c r="BB7" s="61" t="s">
        <v>164</v>
      </c>
      <c r="BC7" s="40">
        <f t="shared" si="24"/>
        <v>1</v>
      </c>
      <c r="BD7" s="61" t="s">
        <v>206</v>
      </c>
      <c r="BE7" s="40">
        <f t="shared" si="25"/>
        <v>1</v>
      </c>
      <c r="BF7" s="61" t="s">
        <v>203</v>
      </c>
      <c r="BG7" s="40">
        <f t="shared" si="26"/>
        <v>1</v>
      </c>
      <c r="BH7" s="61" t="s">
        <v>158</v>
      </c>
      <c r="BI7" s="40">
        <f t="shared" si="27"/>
        <v>1</v>
      </c>
      <c r="BJ7" s="41"/>
      <c r="BK7" s="40">
        <f t="shared" si="27"/>
        <v>0</v>
      </c>
      <c r="BL7" s="58" t="s">
        <v>169</v>
      </c>
      <c r="BM7" s="79">
        <v>4</v>
      </c>
      <c r="BN7" s="40">
        <f>IF(BL7=BL$4,BN$4,0)</f>
        <v>1</v>
      </c>
      <c r="BO7" s="58" t="s">
        <v>170</v>
      </c>
      <c r="BP7" s="64">
        <v>6</v>
      </c>
      <c r="BQ7" s="40">
        <f t="shared" ref="BQ7" si="38">IF(BO7=BO$4,BQ$4,0)</f>
        <v>1</v>
      </c>
      <c r="BR7" s="58" t="s">
        <v>171</v>
      </c>
      <c r="BS7" s="64">
        <v>9</v>
      </c>
      <c r="BT7" s="40">
        <f t="shared" si="30"/>
        <v>1</v>
      </c>
      <c r="BU7" s="55">
        <f t="shared" si="31"/>
        <v>19</v>
      </c>
      <c r="BV7" s="84">
        <f>1+1</f>
        <v>2</v>
      </c>
      <c r="BW7" s="85" t="s">
        <v>332</v>
      </c>
    </row>
    <row r="8" spans="1:75" s="42" customFormat="1" ht="30.6" x14ac:dyDescent="0.3">
      <c r="A8" s="36"/>
      <c r="B8" s="37" t="s">
        <v>52</v>
      </c>
      <c r="C8" s="38">
        <f t="shared" ref="C8:C24" si="39">E8+G8+I8+K8+M8+O8+Q8+S8+U8+W8+BV8</f>
        <v>30</v>
      </c>
      <c r="D8" s="39"/>
      <c r="E8" s="40">
        <f t="shared" ref="E8" si="40">Y8+AA8+AC8+AE8+AG8+AI8+AK8+AM8+AO8+AQ8+AS8+AU8+AW8+AY8+BA8+BC8+BE8+BG8+BI8+BK8</f>
        <v>15</v>
      </c>
      <c r="F8" s="67" t="s">
        <v>272</v>
      </c>
      <c r="G8" s="40">
        <f t="shared" si="2"/>
        <v>3</v>
      </c>
      <c r="H8" s="65" t="s">
        <v>168</v>
      </c>
      <c r="I8" s="40">
        <f t="shared" si="3"/>
        <v>3</v>
      </c>
      <c r="J8" s="65" t="s">
        <v>208</v>
      </c>
      <c r="K8" s="40">
        <f>$K$4</f>
        <v>3</v>
      </c>
      <c r="L8" s="65" t="s">
        <v>212</v>
      </c>
      <c r="M8" s="40">
        <f t="shared" ref="M8" si="41">IF(L8=L$4,M$4,0)</f>
        <v>0</v>
      </c>
      <c r="N8" s="65" t="s">
        <v>224</v>
      </c>
      <c r="O8" s="40">
        <f t="shared" ref="O8" si="42">IF(N8=N$4,O$4,0)</f>
        <v>0</v>
      </c>
      <c r="P8" s="65" t="s">
        <v>263</v>
      </c>
      <c r="Q8" s="40">
        <f>$Q$4</f>
        <v>3</v>
      </c>
      <c r="R8" s="65" t="s">
        <v>213</v>
      </c>
      <c r="S8" s="40">
        <f>$S$4</f>
        <v>3</v>
      </c>
      <c r="T8" s="65" t="s">
        <v>273</v>
      </c>
      <c r="U8" s="40">
        <f t="shared" ref="U8" si="43">IF(T8=T$4,U$4,0)</f>
        <v>0</v>
      </c>
      <c r="V8" s="65" t="s">
        <v>285</v>
      </c>
      <c r="W8" s="40">
        <f t="shared" ref="W8" si="44">IF(V8=V$4,W$4,0)</f>
        <v>0</v>
      </c>
      <c r="X8" s="61" t="s">
        <v>159</v>
      </c>
      <c r="Y8" s="40">
        <f t="shared" si="9"/>
        <v>1</v>
      </c>
      <c r="Z8" s="61" t="s">
        <v>160</v>
      </c>
      <c r="AA8" s="40">
        <f t="shared" si="10"/>
        <v>1</v>
      </c>
      <c r="AB8" s="61" t="s">
        <v>161</v>
      </c>
      <c r="AC8" s="40">
        <f t="shared" si="11"/>
        <v>1</v>
      </c>
      <c r="AD8" s="61" t="s">
        <v>207</v>
      </c>
      <c r="AE8" s="40">
        <f t="shared" si="12"/>
        <v>1</v>
      </c>
      <c r="AF8" s="61" t="s">
        <v>201</v>
      </c>
      <c r="AG8" s="40">
        <f t="shared" ref="AG8" si="45">IF(AF8=AF$4,AG$4,0)</f>
        <v>1</v>
      </c>
      <c r="AH8" s="61" t="s">
        <v>205</v>
      </c>
      <c r="AI8" s="40">
        <f t="shared" si="14"/>
        <v>1</v>
      </c>
      <c r="AJ8" s="61" t="s">
        <v>162</v>
      </c>
      <c r="AK8" s="40">
        <f t="shared" si="15"/>
        <v>1</v>
      </c>
      <c r="AL8" s="58"/>
      <c r="AM8" s="40">
        <f t="shared" si="16"/>
        <v>0</v>
      </c>
      <c r="AN8" s="58"/>
      <c r="AO8" s="40">
        <f t="shared" si="17"/>
        <v>0</v>
      </c>
      <c r="AP8" s="61" t="s">
        <v>211</v>
      </c>
      <c r="AQ8" s="40">
        <f t="shared" si="18"/>
        <v>1</v>
      </c>
      <c r="AR8" s="58"/>
      <c r="AS8" s="40">
        <f t="shared" si="19"/>
        <v>0</v>
      </c>
      <c r="AT8" s="61" t="s">
        <v>223</v>
      </c>
      <c r="AU8" s="40">
        <f t="shared" si="20"/>
        <v>1</v>
      </c>
      <c r="AV8" s="58"/>
      <c r="AW8" s="40">
        <f t="shared" si="21"/>
        <v>0</v>
      </c>
      <c r="AX8" s="61" t="s">
        <v>200</v>
      </c>
      <c r="AY8" s="40">
        <f t="shared" si="22"/>
        <v>1</v>
      </c>
      <c r="AZ8" s="61" t="s">
        <v>163</v>
      </c>
      <c r="BA8" s="55">
        <f t="shared" ref="BA8" si="46">IF(AZ8=AZ$4,BA$4,0)</f>
        <v>1</v>
      </c>
      <c r="BB8" s="61" t="s">
        <v>164</v>
      </c>
      <c r="BC8" s="40">
        <f t="shared" ref="BC8" si="47">IF(BB8=BB$4,BC$4,0)</f>
        <v>1</v>
      </c>
      <c r="BD8" s="61" t="s">
        <v>206</v>
      </c>
      <c r="BE8" s="40">
        <f t="shared" ref="BE8" si="48">IF(BD8=BD$4,BE$4,0)</f>
        <v>1</v>
      </c>
      <c r="BF8" s="61" t="s">
        <v>203</v>
      </c>
      <c r="BG8" s="40">
        <f t="shared" si="26"/>
        <v>1</v>
      </c>
      <c r="BH8" s="61" t="s">
        <v>158</v>
      </c>
      <c r="BI8" s="40">
        <f t="shared" si="27"/>
        <v>1</v>
      </c>
      <c r="BJ8" s="41"/>
      <c r="BK8" s="40">
        <f t="shared" si="27"/>
        <v>0</v>
      </c>
      <c r="BL8" s="58" t="s">
        <v>169</v>
      </c>
      <c r="BM8" s="64">
        <v>8</v>
      </c>
      <c r="BN8" s="40">
        <f t="shared" ref="BN8" si="49">IF(BL8=BL$4,BN$4,0)</f>
        <v>1</v>
      </c>
      <c r="BO8" s="58" t="s">
        <v>170</v>
      </c>
      <c r="BP8" s="64">
        <v>6</v>
      </c>
      <c r="BQ8" s="40">
        <f t="shared" ref="BQ8" si="50">IF(BO8=BO$4,BQ$4,0)</f>
        <v>1</v>
      </c>
      <c r="BR8" s="58" t="s">
        <v>171</v>
      </c>
      <c r="BS8" s="64">
        <v>12</v>
      </c>
      <c r="BT8" s="40">
        <f t="shared" si="30"/>
        <v>1</v>
      </c>
      <c r="BU8" s="40">
        <f t="shared" si="31"/>
        <v>26</v>
      </c>
      <c r="BV8" s="84"/>
      <c r="BW8" s="85"/>
    </row>
    <row r="9" spans="1:75" s="42" customFormat="1" ht="30.6" x14ac:dyDescent="0.3">
      <c r="A9" s="36"/>
      <c r="B9" s="37" t="s">
        <v>184</v>
      </c>
      <c r="C9" s="38">
        <f t="shared" si="39"/>
        <v>25</v>
      </c>
      <c r="D9" s="39"/>
      <c r="E9" s="40">
        <f t="shared" ref="E9" si="51">Y9+AA9+AC9+AE9+AG9+AI9+AK9+AM9+AO9+AQ9+AS9+AU9+AW9+AY9+BA9+BC9+BE9+BG9+BI9+BK9</f>
        <v>13</v>
      </c>
      <c r="F9" s="67"/>
      <c r="G9" s="40">
        <f t="shared" si="2"/>
        <v>0</v>
      </c>
      <c r="H9" s="65" t="s">
        <v>168</v>
      </c>
      <c r="I9" s="40">
        <f t="shared" si="3"/>
        <v>3</v>
      </c>
      <c r="J9" s="65" t="s">
        <v>173</v>
      </c>
      <c r="K9" s="40">
        <f t="shared" ref="K9" si="52">IF(J9=J$4,K$4,0)</f>
        <v>3</v>
      </c>
      <c r="L9" s="65" t="s">
        <v>214</v>
      </c>
      <c r="M9" s="40">
        <f t="shared" ref="M9" si="53">IF(L9=L$4,M$4,0)</f>
        <v>0</v>
      </c>
      <c r="N9" s="65" t="s">
        <v>274</v>
      </c>
      <c r="O9" s="40">
        <f t="shared" ref="O9" si="54">IF(N9=N$4,O$4,0)</f>
        <v>0</v>
      </c>
      <c r="P9" s="65" t="s">
        <v>271</v>
      </c>
      <c r="Q9" s="40">
        <f t="shared" ref="Q9" si="55">IF(P9=P$4,Q$4,0)</f>
        <v>0</v>
      </c>
      <c r="R9" s="65" t="s">
        <v>202</v>
      </c>
      <c r="S9" s="40">
        <f t="shared" ref="S9" si="56">IF(R9=R$4,S$4,0)</f>
        <v>3</v>
      </c>
      <c r="T9" s="65" t="s">
        <v>181</v>
      </c>
      <c r="U9" s="40">
        <f t="shared" ref="U9" si="57">IF(T9=T$4,U$4,0)</f>
        <v>3</v>
      </c>
      <c r="V9" s="65" t="s">
        <v>270</v>
      </c>
      <c r="W9" s="40">
        <f t="shared" ref="W9" si="58">IF(V9=V$4,W$4,0)</f>
        <v>0</v>
      </c>
      <c r="X9" s="61" t="s">
        <v>351</v>
      </c>
      <c r="Y9" s="40">
        <f t="shared" si="9"/>
        <v>0</v>
      </c>
      <c r="Z9" s="61" t="s">
        <v>160</v>
      </c>
      <c r="AA9" s="40">
        <f t="shared" si="10"/>
        <v>1</v>
      </c>
      <c r="AB9" s="61" t="s">
        <v>161</v>
      </c>
      <c r="AC9" s="40">
        <f t="shared" si="11"/>
        <v>1</v>
      </c>
      <c r="AD9" s="61" t="s">
        <v>207</v>
      </c>
      <c r="AE9" s="55">
        <f t="shared" si="12"/>
        <v>1</v>
      </c>
      <c r="AF9" s="61" t="s">
        <v>201</v>
      </c>
      <c r="AG9" s="40">
        <f t="shared" si="13"/>
        <v>1</v>
      </c>
      <c r="AH9" s="61" t="s">
        <v>205</v>
      </c>
      <c r="AI9" s="40">
        <f t="shared" si="14"/>
        <v>1</v>
      </c>
      <c r="AJ9" s="61" t="s">
        <v>162</v>
      </c>
      <c r="AK9" s="40">
        <f t="shared" si="15"/>
        <v>1</v>
      </c>
      <c r="AL9" s="58"/>
      <c r="AM9" s="40">
        <f t="shared" si="16"/>
        <v>0</v>
      </c>
      <c r="AN9" s="58"/>
      <c r="AO9" s="40">
        <f t="shared" si="17"/>
        <v>0</v>
      </c>
      <c r="AP9" s="58"/>
      <c r="AQ9" s="40">
        <f t="shared" si="18"/>
        <v>0</v>
      </c>
      <c r="AR9" s="61" t="s">
        <v>221</v>
      </c>
      <c r="AS9" s="40">
        <f t="shared" si="19"/>
        <v>1</v>
      </c>
      <c r="AT9" s="61" t="s">
        <v>223</v>
      </c>
      <c r="AU9" s="55">
        <f t="shared" si="20"/>
        <v>1</v>
      </c>
      <c r="AV9" s="58"/>
      <c r="AW9" s="40">
        <f t="shared" si="21"/>
        <v>0</v>
      </c>
      <c r="AX9" s="61" t="s">
        <v>200</v>
      </c>
      <c r="AY9" s="40">
        <f t="shared" si="22"/>
        <v>1</v>
      </c>
      <c r="AZ9" s="61" t="s">
        <v>163</v>
      </c>
      <c r="BA9" s="40">
        <f t="shared" si="23"/>
        <v>1</v>
      </c>
      <c r="BB9" s="61" t="s">
        <v>164</v>
      </c>
      <c r="BC9" s="40">
        <f t="shared" si="24"/>
        <v>1</v>
      </c>
      <c r="BD9" s="61" t="s">
        <v>206</v>
      </c>
      <c r="BE9" s="40">
        <f t="shared" si="25"/>
        <v>1</v>
      </c>
      <c r="BF9" s="58"/>
      <c r="BG9" s="40">
        <f t="shared" si="26"/>
        <v>0</v>
      </c>
      <c r="BH9" s="61" t="s">
        <v>158</v>
      </c>
      <c r="BI9" s="40">
        <f t="shared" si="27"/>
        <v>1</v>
      </c>
      <c r="BJ9" s="41"/>
      <c r="BK9" s="40">
        <f t="shared" si="27"/>
        <v>0</v>
      </c>
      <c r="BL9" s="58"/>
      <c r="BM9" s="64"/>
      <c r="BN9" s="40">
        <f t="shared" ref="BN9" si="59">IF(BL9=BL$4,BN$4,0)</f>
        <v>0</v>
      </c>
      <c r="BO9" s="58"/>
      <c r="BP9" s="64"/>
      <c r="BQ9" s="40">
        <f t="shared" ref="BQ9" si="60">IF(BO9=BO$4,BQ$4,0)</f>
        <v>0</v>
      </c>
      <c r="BR9" s="58"/>
      <c r="BS9" s="64"/>
      <c r="BT9" s="40">
        <f t="shared" si="30"/>
        <v>0</v>
      </c>
      <c r="BU9" s="40" t="str">
        <f t="shared" si="31"/>
        <v xml:space="preserve"> </v>
      </c>
      <c r="BV9" s="84"/>
      <c r="BW9" s="85"/>
    </row>
    <row r="10" spans="1:75" s="42" customFormat="1" ht="20.399999999999999" x14ac:dyDescent="0.3">
      <c r="A10" s="36"/>
      <c r="B10" s="54" t="s">
        <v>188</v>
      </c>
      <c r="C10" s="38">
        <f t="shared" si="39"/>
        <v>1</v>
      </c>
      <c r="D10" s="39"/>
      <c r="E10" s="40">
        <f t="shared" ref="E10:E13" si="61">Y10+AA10+AC10+AE10+AG10+AI10+AK10+AM10+AO10+AQ10+AS10+AU10+AW10+AY10+BA10+BC10+BE10+BG10+BI10+BK10</f>
        <v>1</v>
      </c>
      <c r="F10" s="68"/>
      <c r="G10" s="40">
        <f t="shared" si="2"/>
        <v>0</v>
      </c>
      <c r="H10" s="62"/>
      <c r="I10" s="40">
        <f t="shared" si="3"/>
        <v>0</v>
      </c>
      <c r="J10" s="62"/>
      <c r="K10" s="40">
        <f t="shared" ref="K10" si="62">IF(J10=J$4,K$4,0)</f>
        <v>0</v>
      </c>
      <c r="L10" s="62"/>
      <c r="M10" s="40">
        <f t="shared" ref="M10" si="63">IF(L10=L$4,M$4,0)</f>
        <v>0</v>
      </c>
      <c r="N10" s="62"/>
      <c r="O10" s="40">
        <f t="shared" ref="O10" si="64">IF(N10=N$4,O$4,0)</f>
        <v>0</v>
      </c>
      <c r="P10" s="62"/>
      <c r="Q10" s="40">
        <f t="shared" ref="Q10" si="65">IF(P10=P$4,Q$4,0)</f>
        <v>0</v>
      </c>
      <c r="R10" s="62"/>
      <c r="S10" s="40">
        <f t="shared" ref="S10" si="66">IF(R10=R$4,S$4,0)</f>
        <v>0</v>
      </c>
      <c r="T10" s="62"/>
      <c r="U10" s="40">
        <f t="shared" ref="U10" si="67">IF(T10=T$4,U$4,0)</f>
        <v>0</v>
      </c>
      <c r="V10" s="62"/>
      <c r="W10" s="40">
        <f t="shared" ref="W10" si="68">IF(V10=V$4,W$4,0)</f>
        <v>0</v>
      </c>
      <c r="X10" s="59"/>
      <c r="Y10" s="40">
        <f t="shared" si="9"/>
        <v>0</v>
      </c>
      <c r="Z10" s="59"/>
      <c r="AA10" s="40">
        <f t="shared" si="10"/>
        <v>0</v>
      </c>
      <c r="AB10" s="59"/>
      <c r="AC10" s="40">
        <f t="shared" si="11"/>
        <v>0</v>
      </c>
      <c r="AD10" s="59"/>
      <c r="AE10" s="40">
        <f t="shared" si="12"/>
        <v>0</v>
      </c>
      <c r="AF10" s="59"/>
      <c r="AG10" s="40">
        <f t="shared" si="13"/>
        <v>0</v>
      </c>
      <c r="AH10" s="59"/>
      <c r="AI10" s="40">
        <f t="shared" si="14"/>
        <v>0</v>
      </c>
      <c r="AJ10" s="59"/>
      <c r="AK10" s="40">
        <f t="shared" si="15"/>
        <v>0</v>
      </c>
      <c r="AL10" s="59"/>
      <c r="AM10" s="40">
        <f t="shared" si="16"/>
        <v>0</v>
      </c>
      <c r="AN10" s="59"/>
      <c r="AO10" s="40">
        <f t="shared" si="17"/>
        <v>0</v>
      </c>
      <c r="AP10" s="59"/>
      <c r="AQ10" s="40">
        <f t="shared" si="18"/>
        <v>0</v>
      </c>
      <c r="AR10" s="59"/>
      <c r="AS10" s="40">
        <f t="shared" si="19"/>
        <v>0</v>
      </c>
      <c r="AT10" s="59"/>
      <c r="AU10" s="40">
        <f t="shared" si="20"/>
        <v>0</v>
      </c>
      <c r="AV10" s="59"/>
      <c r="AW10" s="40">
        <f t="shared" si="21"/>
        <v>0</v>
      </c>
      <c r="AX10" s="59"/>
      <c r="AY10" s="40">
        <f t="shared" si="22"/>
        <v>0</v>
      </c>
      <c r="AZ10" s="59"/>
      <c r="BA10" s="40">
        <f t="shared" si="23"/>
        <v>0</v>
      </c>
      <c r="BB10" s="59"/>
      <c r="BC10" s="40">
        <f t="shared" si="24"/>
        <v>0</v>
      </c>
      <c r="BD10" s="59"/>
      <c r="BE10" s="40">
        <f t="shared" si="25"/>
        <v>0</v>
      </c>
      <c r="BF10" s="59"/>
      <c r="BG10" s="40">
        <f t="shared" si="26"/>
        <v>0</v>
      </c>
      <c r="BH10" s="58" t="s">
        <v>158</v>
      </c>
      <c r="BI10" s="55">
        <f t="shared" si="27"/>
        <v>1</v>
      </c>
      <c r="BJ10" s="43"/>
      <c r="BK10" s="40">
        <f t="shared" si="27"/>
        <v>0</v>
      </c>
      <c r="BL10" s="59"/>
      <c r="BM10" s="64"/>
      <c r="BN10" s="40">
        <f t="shared" ref="BN10" si="69">IF(BL10=BL$4,BN$4,0)</f>
        <v>0</v>
      </c>
      <c r="BO10" s="59"/>
      <c r="BP10" s="64"/>
      <c r="BQ10" s="40">
        <f t="shared" ref="BQ10" si="70">IF(BO10=BO$4,BQ$4,0)</f>
        <v>0</v>
      </c>
      <c r="BR10" s="59"/>
      <c r="BS10" s="64"/>
      <c r="BT10" s="40">
        <f t="shared" si="30"/>
        <v>0</v>
      </c>
      <c r="BU10" s="40" t="str">
        <f t="shared" si="31"/>
        <v xml:space="preserve"> </v>
      </c>
      <c r="BV10" s="84"/>
      <c r="BW10" s="85"/>
    </row>
    <row r="11" spans="1:75" s="42" customFormat="1" ht="30.6" x14ac:dyDescent="0.3">
      <c r="A11" s="36"/>
      <c r="B11" s="54" t="s">
        <v>190</v>
      </c>
      <c r="C11" s="38">
        <f t="shared" si="39"/>
        <v>13</v>
      </c>
      <c r="D11" s="39"/>
      <c r="E11" s="40">
        <f t="shared" si="61"/>
        <v>10</v>
      </c>
      <c r="F11" s="67"/>
      <c r="G11" s="40">
        <f t="shared" si="2"/>
        <v>0</v>
      </c>
      <c r="H11" s="56" t="s">
        <v>231</v>
      </c>
      <c r="I11" s="40">
        <f t="shared" si="3"/>
        <v>0</v>
      </c>
      <c r="J11" s="56" t="s">
        <v>280</v>
      </c>
      <c r="K11" s="40">
        <f t="shared" ref="K11" si="71">IF(J11=J$4,K$4,0)</f>
        <v>0</v>
      </c>
      <c r="L11" s="56" t="s">
        <v>219</v>
      </c>
      <c r="M11" s="40">
        <f t="shared" ref="M11" si="72">IF(L11=L$4,M$4,0)</f>
        <v>0</v>
      </c>
      <c r="N11" s="56"/>
      <c r="O11" s="40">
        <f t="shared" ref="O11" si="73">IF(N11=N$4,O$4,0)</f>
        <v>0</v>
      </c>
      <c r="P11" s="56"/>
      <c r="Q11" s="40">
        <f t="shared" ref="Q11" si="74">IF(P11=P$4,Q$4,0)</f>
        <v>0</v>
      </c>
      <c r="R11" s="56" t="s">
        <v>213</v>
      </c>
      <c r="S11" s="40">
        <f>$S$4</f>
        <v>3</v>
      </c>
      <c r="T11" s="56"/>
      <c r="U11" s="40">
        <f t="shared" ref="U11" si="75">IF(T11=T$4,U$4,0)</f>
        <v>0</v>
      </c>
      <c r="V11" s="56"/>
      <c r="W11" s="40">
        <f t="shared" ref="W11" si="76">IF(V11=V$4,W$4,0)</f>
        <v>0</v>
      </c>
      <c r="X11" s="58" t="s">
        <v>159</v>
      </c>
      <c r="Y11" s="40">
        <f t="shared" si="9"/>
        <v>1</v>
      </c>
      <c r="Z11" s="58" t="s">
        <v>160</v>
      </c>
      <c r="AA11" s="55">
        <f t="shared" si="10"/>
        <v>1</v>
      </c>
      <c r="AB11" s="58" t="s">
        <v>161</v>
      </c>
      <c r="AC11" s="55">
        <f t="shared" si="11"/>
        <v>1</v>
      </c>
      <c r="AD11" s="58" t="s">
        <v>207</v>
      </c>
      <c r="AE11" s="40">
        <f t="shared" si="12"/>
        <v>1</v>
      </c>
      <c r="AF11" s="58" t="s">
        <v>201</v>
      </c>
      <c r="AG11" s="40">
        <f t="shared" si="13"/>
        <v>1</v>
      </c>
      <c r="AH11" s="58" t="s">
        <v>205</v>
      </c>
      <c r="AI11" s="40">
        <f t="shared" si="14"/>
        <v>1</v>
      </c>
      <c r="AJ11" s="58" t="s">
        <v>162</v>
      </c>
      <c r="AK11" s="40">
        <f t="shared" si="15"/>
        <v>1</v>
      </c>
      <c r="AL11" s="58"/>
      <c r="AM11" s="40">
        <f t="shared" si="16"/>
        <v>0</v>
      </c>
      <c r="AN11" s="58" t="s">
        <v>204</v>
      </c>
      <c r="AO11" s="40">
        <f t="shared" si="17"/>
        <v>1</v>
      </c>
      <c r="AP11" s="58"/>
      <c r="AQ11" s="40">
        <f t="shared" si="18"/>
        <v>0</v>
      </c>
      <c r="AR11" s="58"/>
      <c r="AS11" s="40">
        <f t="shared" si="19"/>
        <v>0</v>
      </c>
      <c r="AT11" s="58"/>
      <c r="AU11" s="40">
        <f t="shared" si="20"/>
        <v>0</v>
      </c>
      <c r="AV11" s="58"/>
      <c r="AW11" s="40">
        <f t="shared" si="21"/>
        <v>0</v>
      </c>
      <c r="AX11" s="58" t="s">
        <v>200</v>
      </c>
      <c r="AY11" s="40">
        <f t="shared" si="22"/>
        <v>1</v>
      </c>
      <c r="AZ11" s="58"/>
      <c r="BA11" s="40">
        <f t="shared" si="23"/>
        <v>0</v>
      </c>
      <c r="BB11" s="58"/>
      <c r="BC11" s="40">
        <f t="shared" si="24"/>
        <v>0</v>
      </c>
      <c r="BD11" s="58"/>
      <c r="BE11" s="40">
        <f t="shared" si="25"/>
        <v>0</v>
      </c>
      <c r="BF11" s="58"/>
      <c r="BG11" s="40">
        <f t="shared" si="26"/>
        <v>0</v>
      </c>
      <c r="BH11" s="58" t="s">
        <v>158</v>
      </c>
      <c r="BI11" s="40">
        <f t="shared" si="27"/>
        <v>1</v>
      </c>
      <c r="BJ11" s="41"/>
      <c r="BK11" s="40">
        <f t="shared" si="27"/>
        <v>0</v>
      </c>
      <c r="BL11" s="58"/>
      <c r="BM11" s="64"/>
      <c r="BN11" s="40">
        <f t="shared" ref="BN11" si="77">IF(BL11=BL$4,BN$4,0)</f>
        <v>0</v>
      </c>
      <c r="BO11" s="58"/>
      <c r="BP11" s="64"/>
      <c r="BQ11" s="40">
        <f t="shared" ref="BQ11" si="78">IF(BO11=BO$4,BQ$4,0)</f>
        <v>0</v>
      </c>
      <c r="BR11" s="58"/>
      <c r="BS11" s="64"/>
      <c r="BT11" s="40">
        <f t="shared" si="30"/>
        <v>0</v>
      </c>
      <c r="BU11" s="40" t="str">
        <f t="shared" si="31"/>
        <v xml:space="preserve"> </v>
      </c>
      <c r="BV11" s="84"/>
      <c r="BW11" s="85"/>
    </row>
    <row r="12" spans="1:75" s="42" customFormat="1" ht="30.6" x14ac:dyDescent="0.3">
      <c r="A12" s="36"/>
      <c r="B12" s="37" t="s">
        <v>56</v>
      </c>
      <c r="C12" s="38">
        <f t="shared" si="39"/>
        <v>28</v>
      </c>
      <c r="D12" s="39"/>
      <c r="E12" s="40">
        <f t="shared" si="61"/>
        <v>15</v>
      </c>
      <c r="F12" s="67" t="s">
        <v>276</v>
      </c>
      <c r="G12" s="40">
        <f t="shared" si="2"/>
        <v>3</v>
      </c>
      <c r="H12" s="71" t="s">
        <v>256</v>
      </c>
      <c r="I12" s="40">
        <f t="shared" si="3"/>
        <v>0</v>
      </c>
      <c r="J12" s="65" t="s">
        <v>173</v>
      </c>
      <c r="K12" s="40">
        <f t="shared" ref="K12:K13" si="79">IF(J12=J$4,K$4,0)</f>
        <v>3</v>
      </c>
      <c r="L12" s="65" t="s">
        <v>251</v>
      </c>
      <c r="M12" s="40">
        <f t="shared" ref="M12" si="80">IF(L12=L$4,M$4,0)</f>
        <v>0</v>
      </c>
      <c r="N12" s="61" t="s">
        <v>257</v>
      </c>
      <c r="O12" s="40">
        <f t="shared" ref="O12" si="81">IF(N12=N$4,O$4,0)</f>
        <v>0</v>
      </c>
      <c r="P12" s="65" t="s">
        <v>267</v>
      </c>
      <c r="Q12" s="40">
        <f t="shared" ref="Q12" si="82">IF(P12=P$4,Q$4,0)</f>
        <v>0</v>
      </c>
      <c r="R12" s="65" t="s">
        <v>202</v>
      </c>
      <c r="S12" s="40">
        <f t="shared" ref="S12" si="83">IF(R12=R$4,S$4,0)</f>
        <v>3</v>
      </c>
      <c r="T12" s="65" t="s">
        <v>258</v>
      </c>
      <c r="U12" s="40">
        <f t="shared" ref="U12" si="84">IF(T12=T$4,U$4,0)</f>
        <v>0</v>
      </c>
      <c r="V12" s="65" t="s">
        <v>183</v>
      </c>
      <c r="W12" s="40">
        <f t="shared" ref="W12" si="85">IF(V12=V$4,W$4,0)</f>
        <v>3</v>
      </c>
      <c r="X12" s="61" t="s">
        <v>215</v>
      </c>
      <c r="Y12" s="40">
        <f>Y4</f>
        <v>1</v>
      </c>
      <c r="Z12" s="61" t="s">
        <v>160</v>
      </c>
      <c r="AA12" s="40">
        <f t="shared" si="10"/>
        <v>1</v>
      </c>
      <c r="AB12" s="61" t="s">
        <v>161</v>
      </c>
      <c r="AC12" s="40">
        <f t="shared" si="11"/>
        <v>1</v>
      </c>
      <c r="AD12" s="61" t="s">
        <v>207</v>
      </c>
      <c r="AE12" s="40">
        <f t="shared" si="12"/>
        <v>1</v>
      </c>
      <c r="AF12" s="61" t="s">
        <v>201</v>
      </c>
      <c r="AG12" s="40">
        <f t="shared" si="13"/>
        <v>1</v>
      </c>
      <c r="AH12" s="61" t="s">
        <v>205</v>
      </c>
      <c r="AI12" s="40">
        <f t="shared" si="14"/>
        <v>1</v>
      </c>
      <c r="AJ12" s="61" t="s">
        <v>162</v>
      </c>
      <c r="AK12" s="40">
        <f t="shared" si="15"/>
        <v>1</v>
      </c>
      <c r="AL12" s="58"/>
      <c r="AM12" s="40">
        <f t="shared" si="16"/>
        <v>0</v>
      </c>
      <c r="AN12" s="61" t="s">
        <v>268</v>
      </c>
      <c r="AO12" s="40">
        <f t="shared" si="17"/>
        <v>0</v>
      </c>
      <c r="AP12" s="58"/>
      <c r="AQ12" s="40">
        <f t="shared" si="18"/>
        <v>0</v>
      </c>
      <c r="AR12" s="61" t="s">
        <v>221</v>
      </c>
      <c r="AS12" s="40">
        <f t="shared" si="19"/>
        <v>1</v>
      </c>
      <c r="AT12" s="61" t="s">
        <v>223</v>
      </c>
      <c r="AU12" s="40">
        <f t="shared" si="20"/>
        <v>1</v>
      </c>
      <c r="AV12" s="58"/>
      <c r="AW12" s="40">
        <f t="shared" si="21"/>
        <v>0</v>
      </c>
      <c r="AX12" s="61" t="s">
        <v>277</v>
      </c>
      <c r="AY12" s="40">
        <f>$AY$4</f>
        <v>1</v>
      </c>
      <c r="AZ12" s="61" t="s">
        <v>163</v>
      </c>
      <c r="BA12" s="40">
        <f t="shared" si="23"/>
        <v>1</v>
      </c>
      <c r="BB12" s="61" t="s">
        <v>164</v>
      </c>
      <c r="BC12" s="40">
        <f t="shared" si="24"/>
        <v>1</v>
      </c>
      <c r="BD12" s="61" t="s">
        <v>206</v>
      </c>
      <c r="BE12" s="55">
        <f t="shared" si="25"/>
        <v>1</v>
      </c>
      <c r="BF12" s="61" t="s">
        <v>203</v>
      </c>
      <c r="BG12" s="40">
        <f t="shared" si="26"/>
        <v>1</v>
      </c>
      <c r="BH12" s="61" t="s">
        <v>158</v>
      </c>
      <c r="BI12" s="40">
        <f t="shared" si="27"/>
        <v>1</v>
      </c>
      <c r="BJ12" s="41"/>
      <c r="BK12" s="40">
        <f t="shared" si="27"/>
        <v>0</v>
      </c>
      <c r="BL12" s="58" t="s">
        <v>169</v>
      </c>
      <c r="BM12" s="64">
        <v>8</v>
      </c>
      <c r="BN12" s="40">
        <f t="shared" ref="BN12" si="86">IF(BL12=BL$4,BN$4,0)</f>
        <v>1</v>
      </c>
      <c r="BO12" s="58" t="s">
        <v>170</v>
      </c>
      <c r="BP12" s="79">
        <v>5</v>
      </c>
      <c r="BQ12" s="40">
        <f>IF(BO12=BO$4,BQ$4,0)</f>
        <v>1</v>
      </c>
      <c r="BR12" s="58" t="s">
        <v>171</v>
      </c>
      <c r="BS12" s="64">
        <v>7</v>
      </c>
      <c r="BT12" s="40">
        <f t="shared" si="30"/>
        <v>1</v>
      </c>
      <c r="BU12" s="40">
        <f t="shared" si="31"/>
        <v>20</v>
      </c>
      <c r="BV12" s="84">
        <v>1</v>
      </c>
      <c r="BW12" s="85" t="s">
        <v>330</v>
      </c>
    </row>
    <row r="13" spans="1:75" s="42" customFormat="1" ht="29.4" x14ac:dyDescent="0.3">
      <c r="A13" s="36"/>
      <c r="B13" s="37" t="s">
        <v>57</v>
      </c>
      <c r="C13" s="38">
        <f t="shared" si="39"/>
        <v>3</v>
      </c>
      <c r="D13" s="39"/>
      <c r="E13" s="40">
        <f t="shared" si="61"/>
        <v>0</v>
      </c>
      <c r="F13" s="67"/>
      <c r="G13" s="40">
        <f t="shared" si="2"/>
        <v>0</v>
      </c>
      <c r="H13" s="56"/>
      <c r="I13" s="40">
        <f t="shared" si="3"/>
        <v>0</v>
      </c>
      <c r="J13" s="65" t="s">
        <v>281</v>
      </c>
      <c r="K13" s="40">
        <f t="shared" si="79"/>
        <v>0</v>
      </c>
      <c r="L13" s="65" t="s">
        <v>232</v>
      </c>
      <c r="M13" s="40">
        <f t="shared" ref="M13" si="87">IF(L13=L$4,M$4,0)</f>
        <v>0</v>
      </c>
      <c r="N13" s="65" t="s">
        <v>233</v>
      </c>
      <c r="O13" s="40">
        <f t="shared" ref="O13" si="88">IF(N13=N$4,O$4,0)</f>
        <v>0</v>
      </c>
      <c r="P13" s="65" t="s">
        <v>234</v>
      </c>
      <c r="Q13" s="40">
        <f t="shared" ref="Q13" si="89">IF(P13=P$4,Q$4,0)</f>
        <v>0</v>
      </c>
      <c r="R13" s="65" t="s">
        <v>202</v>
      </c>
      <c r="S13" s="40">
        <f t="shared" ref="S13" si="90">IF(R13=R$4,S$4,0)</f>
        <v>3</v>
      </c>
      <c r="T13" s="65" t="s">
        <v>235</v>
      </c>
      <c r="U13" s="40">
        <f t="shared" ref="U13" si="91">IF(T13=T$4,U$4,0)</f>
        <v>0</v>
      </c>
      <c r="V13" s="61" t="s">
        <v>279</v>
      </c>
      <c r="W13" s="40">
        <f t="shared" ref="W13" si="92">IF(V13=V$4,W$4,0)</f>
        <v>0</v>
      </c>
      <c r="X13" s="58"/>
      <c r="Y13" s="40">
        <f t="shared" si="9"/>
        <v>0</v>
      </c>
      <c r="Z13" s="58"/>
      <c r="AA13" s="40">
        <f t="shared" si="10"/>
        <v>0</v>
      </c>
      <c r="AB13" s="58"/>
      <c r="AC13" s="40">
        <f t="shared" si="11"/>
        <v>0</v>
      </c>
      <c r="AD13" s="58"/>
      <c r="AE13" s="40">
        <f t="shared" si="12"/>
        <v>0</v>
      </c>
      <c r="AF13" s="58"/>
      <c r="AG13" s="40">
        <f t="shared" si="13"/>
        <v>0</v>
      </c>
      <c r="AH13" s="58"/>
      <c r="AI13" s="40">
        <f t="shared" si="14"/>
        <v>0</v>
      </c>
      <c r="AJ13" s="58"/>
      <c r="AK13" s="40">
        <f t="shared" si="15"/>
        <v>0</v>
      </c>
      <c r="AL13" s="58"/>
      <c r="AM13" s="40">
        <f t="shared" si="16"/>
        <v>0</v>
      </c>
      <c r="AN13" s="58"/>
      <c r="AO13" s="40">
        <f t="shared" si="17"/>
        <v>0</v>
      </c>
      <c r="AP13" s="58"/>
      <c r="AQ13" s="40">
        <f t="shared" si="18"/>
        <v>0</v>
      </c>
      <c r="AR13" s="58"/>
      <c r="AS13" s="40">
        <f t="shared" si="19"/>
        <v>0</v>
      </c>
      <c r="AT13" s="58"/>
      <c r="AU13" s="40">
        <f t="shared" si="20"/>
        <v>0</v>
      </c>
      <c r="AV13" s="58"/>
      <c r="AW13" s="40">
        <f t="shared" si="21"/>
        <v>0</v>
      </c>
      <c r="AX13" s="58"/>
      <c r="AY13" s="40">
        <f t="shared" si="22"/>
        <v>0</v>
      </c>
      <c r="AZ13" s="58"/>
      <c r="BA13" s="40">
        <f t="shared" si="23"/>
        <v>0</v>
      </c>
      <c r="BB13" s="58"/>
      <c r="BC13" s="40">
        <f t="shared" si="24"/>
        <v>0</v>
      </c>
      <c r="BD13" s="58"/>
      <c r="BE13" s="40">
        <f t="shared" si="25"/>
        <v>0</v>
      </c>
      <c r="BF13" s="58"/>
      <c r="BG13" s="40">
        <f t="shared" si="26"/>
        <v>0</v>
      </c>
      <c r="BH13" s="58"/>
      <c r="BI13" s="40">
        <f t="shared" si="27"/>
        <v>0</v>
      </c>
      <c r="BJ13" s="41"/>
      <c r="BK13" s="40">
        <f t="shared" si="27"/>
        <v>0</v>
      </c>
      <c r="BL13" s="58"/>
      <c r="BM13" s="64"/>
      <c r="BN13" s="40">
        <f t="shared" ref="BN13" si="93">IF(BL13=BL$4,BN$4,0)</f>
        <v>0</v>
      </c>
      <c r="BO13" s="58"/>
      <c r="BP13" s="64"/>
      <c r="BQ13" s="40">
        <f t="shared" ref="BQ13" si="94">IF(BO13=BO$4,BQ$4,0)</f>
        <v>0</v>
      </c>
      <c r="BR13" s="58"/>
      <c r="BS13" s="64"/>
      <c r="BT13" s="40">
        <f t="shared" si="30"/>
        <v>0</v>
      </c>
      <c r="BU13" s="40" t="str">
        <f t="shared" si="31"/>
        <v xml:space="preserve"> </v>
      </c>
      <c r="BV13" s="84"/>
      <c r="BW13" s="85"/>
    </row>
    <row r="14" spans="1:75" s="42" customFormat="1" ht="40.799999999999997" x14ac:dyDescent="0.3">
      <c r="A14" s="36"/>
      <c r="B14" s="37" t="s">
        <v>58</v>
      </c>
      <c r="C14" s="38">
        <f t="shared" si="39"/>
        <v>41</v>
      </c>
      <c r="D14" s="39"/>
      <c r="E14" s="40">
        <f t="shared" ref="E14:E15" si="95">Y14+AA14+AC14+AE14+AG14+AI14+AK14+AM14+AO14+AQ14+AS14+AU14+AW14+AY14+BA14+BC14+BE14+BG14+BI14+BK14</f>
        <v>18</v>
      </c>
      <c r="F14" s="67" t="s">
        <v>254</v>
      </c>
      <c r="G14" s="40">
        <f t="shared" si="2"/>
        <v>3</v>
      </c>
      <c r="H14" s="65" t="s">
        <v>168</v>
      </c>
      <c r="I14" s="40">
        <f t="shared" si="3"/>
        <v>3</v>
      </c>
      <c r="J14" s="65" t="s">
        <v>261</v>
      </c>
      <c r="K14" s="40">
        <f>$K$4</f>
        <v>3</v>
      </c>
      <c r="L14" s="65" t="s">
        <v>175</v>
      </c>
      <c r="M14" s="40">
        <f t="shared" ref="M14" si="96">IF(L14=L$4,M$4,0)</f>
        <v>3</v>
      </c>
      <c r="N14" s="65" t="s">
        <v>233</v>
      </c>
      <c r="O14" s="40">
        <f t="shared" ref="O14" si="97">IF(N14=N$4,O$4,0)</f>
        <v>0</v>
      </c>
      <c r="P14" s="65" t="s">
        <v>218</v>
      </c>
      <c r="Q14" s="40">
        <f t="shared" ref="Q14" si="98">IF(P14=P$4,Q$4,0)</f>
        <v>3</v>
      </c>
      <c r="R14" s="65" t="s">
        <v>202</v>
      </c>
      <c r="S14" s="40">
        <f t="shared" ref="S14" si="99">IF(R14=R$4,S$4,0)</f>
        <v>3</v>
      </c>
      <c r="T14" s="65" t="s">
        <v>181</v>
      </c>
      <c r="U14" s="40">
        <f t="shared" ref="U14" si="100">IF(T14=T$4,U$4,0)</f>
        <v>3</v>
      </c>
      <c r="V14" s="56" t="s">
        <v>252</v>
      </c>
      <c r="W14" s="40">
        <v>2</v>
      </c>
      <c r="X14" s="61" t="s">
        <v>159</v>
      </c>
      <c r="Y14" s="40">
        <f t="shared" si="9"/>
        <v>1</v>
      </c>
      <c r="Z14" s="61" t="s">
        <v>160</v>
      </c>
      <c r="AA14" s="40">
        <f t="shared" si="10"/>
        <v>1</v>
      </c>
      <c r="AB14" s="61" t="s">
        <v>161</v>
      </c>
      <c r="AC14" s="40">
        <f t="shared" si="11"/>
        <v>1</v>
      </c>
      <c r="AD14" s="61" t="s">
        <v>207</v>
      </c>
      <c r="AE14" s="40">
        <f t="shared" si="12"/>
        <v>1</v>
      </c>
      <c r="AF14" s="61" t="s">
        <v>201</v>
      </c>
      <c r="AG14" s="40">
        <f t="shared" si="13"/>
        <v>1</v>
      </c>
      <c r="AH14" s="61" t="s">
        <v>205</v>
      </c>
      <c r="AI14" s="40">
        <f t="shared" si="14"/>
        <v>1</v>
      </c>
      <c r="AJ14" s="61" t="s">
        <v>162</v>
      </c>
      <c r="AK14" s="40">
        <f t="shared" si="15"/>
        <v>1</v>
      </c>
      <c r="AL14" s="61" t="s">
        <v>247</v>
      </c>
      <c r="AM14" s="40">
        <f t="shared" si="16"/>
        <v>1</v>
      </c>
      <c r="AN14" s="58" t="s">
        <v>278</v>
      </c>
      <c r="AO14" s="40">
        <f t="shared" si="17"/>
        <v>0</v>
      </c>
      <c r="AP14" s="61" t="s">
        <v>211</v>
      </c>
      <c r="AQ14" s="40">
        <f t="shared" si="18"/>
        <v>1</v>
      </c>
      <c r="AR14" s="61" t="s">
        <v>221</v>
      </c>
      <c r="AS14" s="40">
        <f t="shared" si="19"/>
        <v>1</v>
      </c>
      <c r="AT14" s="61" t="s">
        <v>223</v>
      </c>
      <c r="AU14" s="40">
        <f t="shared" si="20"/>
        <v>1</v>
      </c>
      <c r="AV14" s="61" t="s">
        <v>210</v>
      </c>
      <c r="AW14" s="40">
        <f t="shared" si="21"/>
        <v>1</v>
      </c>
      <c r="AX14" s="61" t="s">
        <v>200</v>
      </c>
      <c r="AY14" s="40">
        <f t="shared" si="22"/>
        <v>1</v>
      </c>
      <c r="AZ14" s="61" t="s">
        <v>163</v>
      </c>
      <c r="BA14" s="40">
        <f t="shared" si="23"/>
        <v>1</v>
      </c>
      <c r="BB14" s="61" t="s">
        <v>164</v>
      </c>
      <c r="BC14" s="40">
        <f t="shared" si="24"/>
        <v>1</v>
      </c>
      <c r="BD14" s="61" t="s">
        <v>206</v>
      </c>
      <c r="BE14" s="40">
        <f t="shared" si="25"/>
        <v>1</v>
      </c>
      <c r="BF14" s="61" t="s">
        <v>203</v>
      </c>
      <c r="BG14" s="40">
        <f t="shared" si="26"/>
        <v>1</v>
      </c>
      <c r="BH14" s="61" t="s">
        <v>158</v>
      </c>
      <c r="BI14" s="40">
        <f t="shared" si="27"/>
        <v>1</v>
      </c>
      <c r="BJ14" s="41"/>
      <c r="BK14" s="40">
        <f t="shared" si="27"/>
        <v>0</v>
      </c>
      <c r="BL14" s="58" t="s">
        <v>169</v>
      </c>
      <c r="BM14" s="64">
        <v>8</v>
      </c>
      <c r="BN14" s="40">
        <f t="shared" ref="BN14" si="101">IF(BL14=BL$4,BN$4,0)</f>
        <v>1</v>
      </c>
      <c r="BO14" s="58" t="s">
        <v>170</v>
      </c>
      <c r="BP14" s="64">
        <v>9</v>
      </c>
      <c r="BQ14" s="40">
        <f t="shared" ref="BQ14" si="102">IF(BO14=BO$4,BQ$4,0)</f>
        <v>1</v>
      </c>
      <c r="BR14" s="58" t="s">
        <v>171</v>
      </c>
      <c r="BS14" s="64">
        <v>7</v>
      </c>
      <c r="BT14" s="40">
        <f t="shared" si="30"/>
        <v>1</v>
      </c>
      <c r="BU14" s="40">
        <f t="shared" si="31"/>
        <v>24</v>
      </c>
      <c r="BV14" s="84"/>
      <c r="BW14" s="85"/>
    </row>
    <row r="15" spans="1:75" s="42" customFormat="1" ht="30.6" x14ac:dyDescent="0.3">
      <c r="A15" s="36"/>
      <c r="B15" s="37" t="s">
        <v>59</v>
      </c>
      <c r="C15" s="38">
        <f t="shared" si="39"/>
        <v>25</v>
      </c>
      <c r="D15" s="39"/>
      <c r="E15" s="40">
        <f t="shared" si="95"/>
        <v>15</v>
      </c>
      <c r="F15" s="67" t="s">
        <v>275</v>
      </c>
      <c r="G15" s="40">
        <f t="shared" si="2"/>
        <v>3</v>
      </c>
      <c r="H15" s="65" t="s">
        <v>282</v>
      </c>
      <c r="I15" s="40">
        <f t="shared" si="3"/>
        <v>0</v>
      </c>
      <c r="J15" s="65" t="s">
        <v>173</v>
      </c>
      <c r="K15" s="40">
        <f t="shared" ref="K15" si="103">IF(J15=J$4,K$4,0)</f>
        <v>3</v>
      </c>
      <c r="L15" s="65" t="s">
        <v>251</v>
      </c>
      <c r="M15" s="40">
        <f t="shared" ref="M15" si="104">IF(L15=L$4,M$4,0)</f>
        <v>0</v>
      </c>
      <c r="N15" s="65" t="s">
        <v>284</v>
      </c>
      <c r="O15" s="40">
        <f t="shared" ref="O15" si="105">IF(N15=N$4,O$4,0)</f>
        <v>0</v>
      </c>
      <c r="P15" s="56" t="s">
        <v>283</v>
      </c>
      <c r="Q15" s="40">
        <v>1</v>
      </c>
      <c r="R15" s="65" t="s">
        <v>202</v>
      </c>
      <c r="S15" s="40">
        <f t="shared" ref="S15" si="106">IF(R15=R$4,S$4,0)</f>
        <v>3</v>
      </c>
      <c r="T15" s="65" t="s">
        <v>286</v>
      </c>
      <c r="U15" s="40">
        <f t="shared" ref="U15" si="107">IF(T15=T$4,U$4,0)</f>
        <v>0</v>
      </c>
      <c r="V15" s="65" t="s">
        <v>287</v>
      </c>
      <c r="W15" s="40">
        <f t="shared" ref="W15" si="108">IF(V15=V$4,W$4,0)</f>
        <v>0</v>
      </c>
      <c r="X15" s="61" t="s">
        <v>159</v>
      </c>
      <c r="Y15" s="40">
        <f t="shared" si="9"/>
        <v>1</v>
      </c>
      <c r="Z15" s="61" t="s">
        <v>160</v>
      </c>
      <c r="AA15" s="40">
        <f t="shared" si="10"/>
        <v>1</v>
      </c>
      <c r="AB15" s="61" t="s">
        <v>161</v>
      </c>
      <c r="AC15" s="40">
        <f t="shared" si="11"/>
        <v>1</v>
      </c>
      <c r="AD15" s="58"/>
      <c r="AE15" s="40">
        <f t="shared" si="12"/>
        <v>0</v>
      </c>
      <c r="AF15" s="61" t="s">
        <v>201</v>
      </c>
      <c r="AG15" s="40">
        <f t="shared" si="13"/>
        <v>1</v>
      </c>
      <c r="AH15" s="61" t="s">
        <v>205</v>
      </c>
      <c r="AI15" s="40">
        <f t="shared" si="14"/>
        <v>1</v>
      </c>
      <c r="AJ15" s="61" t="s">
        <v>162</v>
      </c>
      <c r="AK15" s="40">
        <f t="shared" si="15"/>
        <v>1</v>
      </c>
      <c r="AL15" s="58"/>
      <c r="AM15" s="40">
        <f t="shared" si="16"/>
        <v>0</v>
      </c>
      <c r="AN15" s="58"/>
      <c r="AO15" s="40">
        <f t="shared" si="17"/>
        <v>0</v>
      </c>
      <c r="AP15" s="58"/>
      <c r="AQ15" s="40">
        <f t="shared" si="18"/>
        <v>0</v>
      </c>
      <c r="AR15" s="61" t="s">
        <v>221</v>
      </c>
      <c r="AS15" s="40">
        <f t="shared" si="19"/>
        <v>1</v>
      </c>
      <c r="AT15" s="61" t="s">
        <v>223</v>
      </c>
      <c r="AU15" s="40">
        <f t="shared" si="20"/>
        <v>1</v>
      </c>
      <c r="AV15" s="61" t="s">
        <v>210</v>
      </c>
      <c r="AW15" s="55">
        <f t="shared" si="21"/>
        <v>1</v>
      </c>
      <c r="AX15" s="61" t="s">
        <v>216</v>
      </c>
      <c r="AY15" s="40">
        <f>$AY$4</f>
        <v>1</v>
      </c>
      <c r="AZ15" s="61" t="s">
        <v>163</v>
      </c>
      <c r="BA15" s="40">
        <f t="shared" si="23"/>
        <v>1</v>
      </c>
      <c r="BB15" s="61" t="s">
        <v>164</v>
      </c>
      <c r="BC15" s="40">
        <f t="shared" si="24"/>
        <v>1</v>
      </c>
      <c r="BD15" s="61" t="s">
        <v>206</v>
      </c>
      <c r="BE15" s="40">
        <f t="shared" si="25"/>
        <v>1</v>
      </c>
      <c r="BF15" s="61" t="s">
        <v>203</v>
      </c>
      <c r="BG15" s="40">
        <f t="shared" si="26"/>
        <v>1</v>
      </c>
      <c r="BH15" s="61" t="s">
        <v>158</v>
      </c>
      <c r="BI15" s="40">
        <f t="shared" si="27"/>
        <v>1</v>
      </c>
      <c r="BJ15" s="41"/>
      <c r="BK15" s="40">
        <f t="shared" si="27"/>
        <v>0</v>
      </c>
      <c r="BL15" s="58" t="s">
        <v>169</v>
      </c>
      <c r="BM15" s="78">
        <v>17</v>
      </c>
      <c r="BN15" s="40">
        <f t="shared" ref="BN15" si="109">IF(BL15=BL$4,BN$4,0)</f>
        <v>1</v>
      </c>
      <c r="BO15" s="58" t="s">
        <v>170</v>
      </c>
      <c r="BP15" s="78">
        <v>17</v>
      </c>
      <c r="BQ15" s="40">
        <f t="shared" ref="BQ15" si="110">IF(BO15=BO$4,BQ$4,0)</f>
        <v>1</v>
      </c>
      <c r="BR15" s="58" t="s">
        <v>171</v>
      </c>
      <c r="BS15" s="78">
        <v>23</v>
      </c>
      <c r="BT15" s="40">
        <f t="shared" si="30"/>
        <v>1</v>
      </c>
      <c r="BU15" s="69">
        <f t="shared" si="31"/>
        <v>57</v>
      </c>
      <c r="BV15" s="84"/>
      <c r="BW15" s="85"/>
    </row>
    <row r="16" spans="1:75" s="42" customFormat="1" ht="30.6" x14ac:dyDescent="0.3">
      <c r="A16" s="36"/>
      <c r="B16" s="37" t="s">
        <v>60</v>
      </c>
      <c r="C16" s="38">
        <f t="shared" si="39"/>
        <v>38</v>
      </c>
      <c r="D16" s="39"/>
      <c r="E16" s="40">
        <f t="shared" ref="E16:E22" si="111">Y16+AA16+AC16+AE16+AG16+AI16+AK16+AM16+AO16+AQ16+AS16+AU16+AW16+AY16+BA16+BC16+BE16+BG16+BI16+BK16</f>
        <v>12</v>
      </c>
      <c r="F16" s="67" t="s">
        <v>266</v>
      </c>
      <c r="G16" s="40">
        <f t="shared" si="2"/>
        <v>2</v>
      </c>
      <c r="H16" s="65" t="s">
        <v>168</v>
      </c>
      <c r="I16" s="40">
        <f t="shared" si="3"/>
        <v>3</v>
      </c>
      <c r="J16" s="65" t="s">
        <v>255</v>
      </c>
      <c r="K16" s="40">
        <f>$K$4</f>
        <v>3</v>
      </c>
      <c r="L16" s="65" t="s">
        <v>175</v>
      </c>
      <c r="M16" s="40">
        <f t="shared" ref="M16" si="112">IF(L16=L$4,M$4,0)</f>
        <v>3</v>
      </c>
      <c r="N16" s="65" t="s">
        <v>177</v>
      </c>
      <c r="O16" s="40">
        <f t="shared" ref="O16" si="113">IF(N16=N$4,O$4,0)</f>
        <v>3</v>
      </c>
      <c r="P16" s="65" t="s">
        <v>218</v>
      </c>
      <c r="Q16" s="40">
        <f t="shared" ref="Q16" si="114">IF(P16=P$4,Q$4,0)</f>
        <v>3</v>
      </c>
      <c r="R16" s="65" t="s">
        <v>202</v>
      </c>
      <c r="S16" s="40">
        <f t="shared" ref="S16" si="115">IF(R16=R$4,S$4,0)</f>
        <v>3</v>
      </c>
      <c r="T16" s="65" t="s">
        <v>181</v>
      </c>
      <c r="U16" s="40">
        <f t="shared" ref="U16" si="116">IF(T16=T$4,U$4,0)</f>
        <v>3</v>
      </c>
      <c r="V16" s="65" t="s">
        <v>183</v>
      </c>
      <c r="W16" s="40">
        <f t="shared" ref="W16" si="117">IF(V16=V$4,W$4,0)</f>
        <v>3</v>
      </c>
      <c r="X16" s="61" t="s">
        <v>159</v>
      </c>
      <c r="Y16" s="40">
        <f t="shared" si="9"/>
        <v>1</v>
      </c>
      <c r="Z16" s="61" t="s">
        <v>160</v>
      </c>
      <c r="AA16" s="40">
        <f t="shared" si="10"/>
        <v>1</v>
      </c>
      <c r="AB16" s="61" t="s">
        <v>161</v>
      </c>
      <c r="AC16" s="40">
        <f t="shared" si="11"/>
        <v>1</v>
      </c>
      <c r="AD16" s="58"/>
      <c r="AE16" s="40">
        <f t="shared" si="12"/>
        <v>0</v>
      </c>
      <c r="AF16" s="58"/>
      <c r="AG16" s="40">
        <f t="shared" si="13"/>
        <v>0</v>
      </c>
      <c r="AH16" s="61" t="s">
        <v>205</v>
      </c>
      <c r="AI16" s="40">
        <f t="shared" si="14"/>
        <v>1</v>
      </c>
      <c r="AJ16" s="61" t="s">
        <v>162</v>
      </c>
      <c r="AK16" s="40">
        <f t="shared" si="15"/>
        <v>1</v>
      </c>
      <c r="AL16" s="58"/>
      <c r="AM16" s="40">
        <f t="shared" si="16"/>
        <v>0</v>
      </c>
      <c r="AN16" s="61" t="s">
        <v>265</v>
      </c>
      <c r="AO16" s="40">
        <f t="shared" si="17"/>
        <v>0</v>
      </c>
      <c r="AP16" s="58"/>
      <c r="AQ16" s="40">
        <f t="shared" si="18"/>
        <v>0</v>
      </c>
      <c r="AR16" s="61" t="s">
        <v>221</v>
      </c>
      <c r="AS16" s="55">
        <f t="shared" si="19"/>
        <v>1</v>
      </c>
      <c r="AT16" s="61" t="s">
        <v>223</v>
      </c>
      <c r="AU16" s="40">
        <f t="shared" si="20"/>
        <v>1</v>
      </c>
      <c r="AV16" s="58"/>
      <c r="AW16" s="40">
        <f t="shared" si="21"/>
        <v>0</v>
      </c>
      <c r="AX16" s="61" t="s">
        <v>200</v>
      </c>
      <c r="AY16" s="40">
        <f t="shared" si="22"/>
        <v>1</v>
      </c>
      <c r="AZ16" s="61" t="s">
        <v>163</v>
      </c>
      <c r="BA16" s="40">
        <f t="shared" si="23"/>
        <v>1</v>
      </c>
      <c r="BB16" s="61" t="s">
        <v>164</v>
      </c>
      <c r="BC16" s="40">
        <f t="shared" si="24"/>
        <v>1</v>
      </c>
      <c r="BD16" s="61" t="s">
        <v>206</v>
      </c>
      <c r="BE16" s="40">
        <f t="shared" si="25"/>
        <v>1</v>
      </c>
      <c r="BF16" s="58"/>
      <c r="BG16" s="40">
        <f t="shared" si="26"/>
        <v>0</v>
      </c>
      <c r="BH16" s="61" t="s">
        <v>158</v>
      </c>
      <c r="BI16" s="40">
        <f t="shared" si="27"/>
        <v>1</v>
      </c>
      <c r="BJ16" s="41"/>
      <c r="BK16" s="40">
        <f t="shared" si="27"/>
        <v>0</v>
      </c>
      <c r="BL16" s="58" t="s">
        <v>169</v>
      </c>
      <c r="BM16" s="64">
        <v>6</v>
      </c>
      <c r="BN16" s="40">
        <f t="shared" ref="BN16" si="118">IF(BL16=BL$4,BN$4,0)</f>
        <v>1</v>
      </c>
      <c r="BO16" s="58" t="s">
        <v>170</v>
      </c>
      <c r="BP16" s="64">
        <v>6</v>
      </c>
      <c r="BQ16" s="40">
        <f t="shared" ref="BQ16" si="119">IF(BO16=BO$4,BQ$4,0)</f>
        <v>1</v>
      </c>
      <c r="BR16" s="58"/>
      <c r="BS16" s="64"/>
      <c r="BT16" s="40">
        <f t="shared" si="30"/>
        <v>0</v>
      </c>
      <c r="BU16" s="40" t="str">
        <f t="shared" si="31"/>
        <v xml:space="preserve"> </v>
      </c>
      <c r="BV16" s="84"/>
      <c r="BW16" s="85"/>
    </row>
    <row r="17" spans="1:75" s="42" customFormat="1" ht="30.6" x14ac:dyDescent="0.3">
      <c r="A17" s="36"/>
      <c r="B17" s="54" t="s">
        <v>186</v>
      </c>
      <c r="C17" s="38">
        <f t="shared" si="39"/>
        <v>22</v>
      </c>
      <c r="D17" s="39"/>
      <c r="E17" s="40">
        <f t="shared" ref="E17" si="120">Y17+AA17+AC17+AE17+AG17+AI17+AK17+AM17+AO17+AQ17+AS17+AU17+AW17+AY17+BA17+BC17+BE17+BG17+BI17+BK17</f>
        <v>9</v>
      </c>
      <c r="F17" s="67" t="s">
        <v>217</v>
      </c>
      <c r="G17" s="40">
        <f t="shared" si="2"/>
        <v>3</v>
      </c>
      <c r="H17" s="56" t="s">
        <v>229</v>
      </c>
      <c r="I17" s="40">
        <f t="shared" si="3"/>
        <v>0</v>
      </c>
      <c r="J17" s="65" t="s">
        <v>208</v>
      </c>
      <c r="K17" s="40">
        <f>$K$4</f>
        <v>3</v>
      </c>
      <c r="L17" s="65" t="s">
        <v>212</v>
      </c>
      <c r="M17" s="40">
        <f t="shared" ref="M17" si="121">IF(L17=L$4,M$4,0)</f>
        <v>0</v>
      </c>
      <c r="N17" s="65" t="s">
        <v>224</v>
      </c>
      <c r="O17" s="40">
        <f t="shared" ref="O17" si="122">IF(N17=N$4,O$4,0)</f>
        <v>0</v>
      </c>
      <c r="P17" s="65" t="s">
        <v>230</v>
      </c>
      <c r="Q17" s="40">
        <v>1</v>
      </c>
      <c r="R17" s="65" t="s">
        <v>202</v>
      </c>
      <c r="S17" s="40">
        <f t="shared" ref="S17" si="123">IF(R17=R$4,S$4,0)</f>
        <v>3</v>
      </c>
      <c r="T17" s="65" t="s">
        <v>225</v>
      </c>
      <c r="U17" s="40">
        <f t="shared" ref="U17" si="124">IF(T17=T$4,U$4,0)</f>
        <v>0</v>
      </c>
      <c r="V17" s="65" t="s">
        <v>226</v>
      </c>
      <c r="W17" s="40">
        <f>$W$4</f>
        <v>3</v>
      </c>
      <c r="X17" s="61" t="s">
        <v>159</v>
      </c>
      <c r="Y17" s="40">
        <f t="shared" si="9"/>
        <v>1</v>
      </c>
      <c r="Z17" s="61" t="s">
        <v>160</v>
      </c>
      <c r="AA17" s="40">
        <f t="shared" si="10"/>
        <v>1</v>
      </c>
      <c r="AB17" s="61" t="s">
        <v>161</v>
      </c>
      <c r="AC17" s="40">
        <f t="shared" si="11"/>
        <v>1</v>
      </c>
      <c r="AD17" s="58"/>
      <c r="AE17" s="40">
        <f t="shared" si="12"/>
        <v>0</v>
      </c>
      <c r="AF17" s="61" t="s">
        <v>201</v>
      </c>
      <c r="AG17" s="40">
        <f t="shared" si="13"/>
        <v>1</v>
      </c>
      <c r="AH17" s="58"/>
      <c r="AI17" s="40">
        <f t="shared" si="14"/>
        <v>0</v>
      </c>
      <c r="AJ17" s="61" t="s">
        <v>162</v>
      </c>
      <c r="AK17" s="55">
        <f t="shared" si="15"/>
        <v>1</v>
      </c>
      <c r="AL17" s="58"/>
      <c r="AM17" s="40">
        <f t="shared" si="16"/>
        <v>0</v>
      </c>
      <c r="AN17" s="58"/>
      <c r="AO17" s="40">
        <f t="shared" si="17"/>
        <v>0</v>
      </c>
      <c r="AP17" s="58"/>
      <c r="AQ17" s="40">
        <f t="shared" si="18"/>
        <v>0</v>
      </c>
      <c r="AR17" s="58"/>
      <c r="AS17" s="40">
        <f t="shared" si="19"/>
        <v>0</v>
      </c>
      <c r="AT17" s="61" t="s">
        <v>223</v>
      </c>
      <c r="AU17" s="40">
        <f t="shared" si="20"/>
        <v>1</v>
      </c>
      <c r="AV17" s="58"/>
      <c r="AW17" s="40">
        <f t="shared" si="21"/>
        <v>0</v>
      </c>
      <c r="AX17" s="58"/>
      <c r="AY17" s="40">
        <f t="shared" si="22"/>
        <v>0</v>
      </c>
      <c r="AZ17" s="58"/>
      <c r="BA17" s="40">
        <f t="shared" si="23"/>
        <v>0</v>
      </c>
      <c r="BB17" s="61" t="s">
        <v>164</v>
      </c>
      <c r="BC17" s="40">
        <f t="shared" si="24"/>
        <v>1</v>
      </c>
      <c r="BD17" s="58"/>
      <c r="BE17" s="40">
        <f t="shared" si="25"/>
        <v>0</v>
      </c>
      <c r="BF17" s="61" t="s">
        <v>203</v>
      </c>
      <c r="BG17" s="40">
        <f t="shared" si="26"/>
        <v>1</v>
      </c>
      <c r="BH17" s="61" t="s">
        <v>158</v>
      </c>
      <c r="BI17" s="40">
        <f t="shared" si="27"/>
        <v>1</v>
      </c>
      <c r="BJ17" s="41"/>
      <c r="BK17" s="40">
        <f t="shared" si="27"/>
        <v>0</v>
      </c>
      <c r="BL17" s="58" t="s">
        <v>169</v>
      </c>
      <c r="BM17" s="64">
        <v>8</v>
      </c>
      <c r="BN17" s="40">
        <f t="shared" ref="BN17" si="125">IF(BL17=BL$4,BN$4,0)</f>
        <v>1</v>
      </c>
      <c r="BO17" s="58" t="s">
        <v>170</v>
      </c>
      <c r="BP17" s="64">
        <v>7</v>
      </c>
      <c r="BQ17" s="40">
        <f t="shared" ref="BQ17" si="126">IF(BO17=BO$4,BQ$4,0)</f>
        <v>1</v>
      </c>
      <c r="BR17" s="58" t="s">
        <v>171</v>
      </c>
      <c r="BS17" s="64">
        <v>8</v>
      </c>
      <c r="BT17" s="40">
        <f t="shared" si="30"/>
        <v>1</v>
      </c>
      <c r="BU17" s="40">
        <f t="shared" si="31"/>
        <v>23</v>
      </c>
      <c r="BV17" s="84"/>
      <c r="BW17" s="85"/>
    </row>
    <row r="18" spans="1:75" s="42" customFormat="1" ht="40.799999999999997" x14ac:dyDescent="0.3">
      <c r="A18" s="36"/>
      <c r="B18" s="37" t="s">
        <v>62</v>
      </c>
      <c r="C18" s="38">
        <f t="shared" si="39"/>
        <v>39</v>
      </c>
      <c r="D18" s="39"/>
      <c r="E18" s="40">
        <f t="shared" ref="E18:E19" si="127">Y18+AA18+AC18+AE18+AG18+AI18+AK18+AM18+AO18+AQ18+AS18+AU18+AW18+AY18+BA18+BC18+BE18+BG18+BI18+BK18</f>
        <v>16</v>
      </c>
      <c r="F18" s="67" t="s">
        <v>290</v>
      </c>
      <c r="G18" s="40">
        <f t="shared" si="2"/>
        <v>3</v>
      </c>
      <c r="H18" s="71" t="s">
        <v>256</v>
      </c>
      <c r="I18" s="40">
        <f t="shared" si="3"/>
        <v>0</v>
      </c>
      <c r="J18" s="65" t="s">
        <v>173</v>
      </c>
      <c r="K18" s="40">
        <f t="shared" ref="K18" si="128">IF(J18=J$4,K$4,0)</f>
        <v>3</v>
      </c>
      <c r="L18" s="65" t="s">
        <v>175</v>
      </c>
      <c r="M18" s="40">
        <f t="shared" ref="M18" si="129">IF(L18=L$4,M$4,0)</f>
        <v>3</v>
      </c>
      <c r="N18" s="65" t="s">
        <v>177</v>
      </c>
      <c r="O18" s="40">
        <f t="shared" ref="O18" si="130">IF(N18=N$4,O$4,0)</f>
        <v>3</v>
      </c>
      <c r="P18" s="65" t="s">
        <v>288</v>
      </c>
      <c r="Q18" s="40">
        <v>2</v>
      </c>
      <c r="R18" s="65" t="s">
        <v>202</v>
      </c>
      <c r="S18" s="40">
        <f t="shared" ref="S18" si="131">IF(R18=R$4,S$4,0)</f>
        <v>3</v>
      </c>
      <c r="T18" s="65" t="s">
        <v>181</v>
      </c>
      <c r="U18" s="40">
        <f t="shared" ref="U18" si="132">IF(T18=T$4,U$4,0)</f>
        <v>3</v>
      </c>
      <c r="V18" s="65" t="s">
        <v>183</v>
      </c>
      <c r="W18" s="40">
        <f t="shared" ref="W18" si="133">IF(V18=V$4,W$4,0)</f>
        <v>3</v>
      </c>
      <c r="X18" s="61" t="s">
        <v>159</v>
      </c>
      <c r="Y18" s="40">
        <f t="shared" si="9"/>
        <v>1</v>
      </c>
      <c r="Z18" s="61" t="s">
        <v>160</v>
      </c>
      <c r="AA18" s="40">
        <f t="shared" si="10"/>
        <v>1</v>
      </c>
      <c r="AB18" s="61" t="s">
        <v>161</v>
      </c>
      <c r="AC18" s="40">
        <f t="shared" si="11"/>
        <v>1</v>
      </c>
      <c r="AD18" s="61" t="s">
        <v>207</v>
      </c>
      <c r="AE18" s="40">
        <f t="shared" si="12"/>
        <v>1</v>
      </c>
      <c r="AF18" s="61" t="s">
        <v>201</v>
      </c>
      <c r="AG18" s="40">
        <f t="shared" si="13"/>
        <v>1</v>
      </c>
      <c r="AH18" s="61" t="s">
        <v>205</v>
      </c>
      <c r="AI18" s="40">
        <f t="shared" si="14"/>
        <v>1</v>
      </c>
      <c r="AJ18" s="61" t="s">
        <v>162</v>
      </c>
      <c r="AK18" s="40">
        <f t="shared" si="15"/>
        <v>1</v>
      </c>
      <c r="AL18" s="61" t="s">
        <v>247</v>
      </c>
      <c r="AM18" s="40">
        <f t="shared" si="16"/>
        <v>1</v>
      </c>
      <c r="AN18" s="61" t="s">
        <v>289</v>
      </c>
      <c r="AO18" s="40">
        <f t="shared" si="17"/>
        <v>0</v>
      </c>
      <c r="AP18" s="61" t="s">
        <v>211</v>
      </c>
      <c r="AQ18" s="55">
        <f t="shared" si="18"/>
        <v>1</v>
      </c>
      <c r="AR18" s="61" t="s">
        <v>221</v>
      </c>
      <c r="AS18" s="40">
        <f t="shared" si="19"/>
        <v>1</v>
      </c>
      <c r="AT18" s="61" t="s">
        <v>223</v>
      </c>
      <c r="AU18" s="40">
        <f t="shared" si="20"/>
        <v>1</v>
      </c>
      <c r="AV18" s="58"/>
      <c r="AW18" s="40">
        <f t="shared" si="21"/>
        <v>0</v>
      </c>
      <c r="AX18" s="61" t="s">
        <v>200</v>
      </c>
      <c r="AY18" s="40">
        <f t="shared" si="22"/>
        <v>1</v>
      </c>
      <c r="AZ18" s="61" t="s">
        <v>163</v>
      </c>
      <c r="BA18" s="40">
        <f t="shared" si="23"/>
        <v>1</v>
      </c>
      <c r="BB18" s="61" t="s">
        <v>164</v>
      </c>
      <c r="BC18" s="40">
        <f t="shared" si="24"/>
        <v>1</v>
      </c>
      <c r="BD18" s="61" t="s">
        <v>206</v>
      </c>
      <c r="BE18" s="40">
        <f t="shared" si="25"/>
        <v>1</v>
      </c>
      <c r="BF18" s="58"/>
      <c r="BG18" s="40">
        <f t="shared" si="26"/>
        <v>0</v>
      </c>
      <c r="BH18" s="61" t="s">
        <v>158</v>
      </c>
      <c r="BI18" s="40">
        <f t="shared" si="27"/>
        <v>1</v>
      </c>
      <c r="BJ18" s="41"/>
      <c r="BK18" s="40">
        <f t="shared" si="27"/>
        <v>0</v>
      </c>
      <c r="BL18" s="58" t="s">
        <v>169</v>
      </c>
      <c r="BM18" s="64">
        <v>9</v>
      </c>
      <c r="BN18" s="40">
        <f t="shared" ref="BN18" si="134">IF(BL18=BL$4,BN$4,0)</f>
        <v>1</v>
      </c>
      <c r="BO18" s="58" t="s">
        <v>170</v>
      </c>
      <c r="BP18" s="64">
        <v>8</v>
      </c>
      <c r="BQ18" s="40">
        <f t="shared" ref="BQ18" si="135">IF(BO18=BO$4,BQ$4,0)</f>
        <v>1</v>
      </c>
      <c r="BR18" s="58" t="s">
        <v>171</v>
      </c>
      <c r="BS18" s="64">
        <v>13</v>
      </c>
      <c r="BT18" s="40">
        <f t="shared" si="30"/>
        <v>1</v>
      </c>
      <c r="BU18" s="40">
        <f t="shared" si="31"/>
        <v>30</v>
      </c>
      <c r="BV18" s="84"/>
      <c r="BW18" s="85"/>
    </row>
    <row r="19" spans="1:75" s="42" customFormat="1" x14ac:dyDescent="0.3">
      <c r="A19" s="36"/>
      <c r="B19" s="54" t="s">
        <v>192</v>
      </c>
      <c r="C19" s="38">
        <f t="shared" si="39"/>
        <v>1</v>
      </c>
      <c r="D19" s="39"/>
      <c r="E19" s="40">
        <f t="shared" si="127"/>
        <v>1</v>
      </c>
      <c r="F19" s="67"/>
      <c r="G19" s="40">
        <f t="shared" si="2"/>
        <v>0</v>
      </c>
      <c r="H19" s="56"/>
      <c r="I19" s="40">
        <f t="shared" si="3"/>
        <v>0</v>
      </c>
      <c r="J19" s="56"/>
      <c r="K19" s="40">
        <f t="shared" ref="K19" si="136">IF(J19=J$4,K$4,0)</f>
        <v>0</v>
      </c>
      <c r="L19" s="56"/>
      <c r="M19" s="40">
        <f t="shared" ref="M19" si="137">IF(L19=L$4,M$4,0)</f>
        <v>0</v>
      </c>
      <c r="N19" s="56"/>
      <c r="O19" s="40">
        <f t="shared" ref="O19:O20" si="138">IF(N19=N$4,O$4,0)</f>
        <v>0</v>
      </c>
      <c r="P19" s="56"/>
      <c r="Q19" s="40">
        <f t="shared" ref="Q19" si="139">IF(P19=P$4,Q$4,0)</f>
        <v>0</v>
      </c>
      <c r="R19" s="56"/>
      <c r="S19" s="40">
        <f t="shared" ref="S19" si="140">IF(R19=R$4,S$4,0)</f>
        <v>0</v>
      </c>
      <c r="T19" s="56"/>
      <c r="U19" s="40">
        <f t="shared" ref="U19" si="141">IF(T19=T$4,U$4,0)</f>
        <v>0</v>
      </c>
      <c r="V19" s="56"/>
      <c r="W19" s="40">
        <f t="shared" ref="W19" si="142">IF(V19=V$4,W$4,0)</f>
        <v>0</v>
      </c>
      <c r="X19" s="58"/>
      <c r="Y19" s="40">
        <f t="shared" si="9"/>
        <v>0</v>
      </c>
      <c r="Z19" s="58"/>
      <c r="AA19" s="40">
        <f t="shared" si="10"/>
        <v>0</v>
      </c>
      <c r="AB19" s="58" t="s">
        <v>161</v>
      </c>
      <c r="AC19" s="55">
        <f t="shared" ref="AC19" si="143">IF(AB19=AB$4,AC$4,0)</f>
        <v>1</v>
      </c>
      <c r="AD19" s="58"/>
      <c r="AE19" s="40">
        <f t="shared" si="12"/>
        <v>0</v>
      </c>
      <c r="AF19" s="58"/>
      <c r="AG19" s="40">
        <f t="shared" si="13"/>
        <v>0</v>
      </c>
      <c r="AH19" s="58"/>
      <c r="AI19" s="40">
        <f t="shared" si="14"/>
        <v>0</v>
      </c>
      <c r="AJ19" s="58"/>
      <c r="AK19" s="40">
        <f t="shared" si="15"/>
        <v>0</v>
      </c>
      <c r="AL19" s="58"/>
      <c r="AM19" s="40">
        <f t="shared" si="16"/>
        <v>0</v>
      </c>
      <c r="AN19" s="58"/>
      <c r="AO19" s="40">
        <f t="shared" si="17"/>
        <v>0</v>
      </c>
      <c r="AP19" s="58"/>
      <c r="AQ19" s="40">
        <f t="shared" si="18"/>
        <v>0</v>
      </c>
      <c r="AR19" s="58"/>
      <c r="AS19" s="40">
        <f t="shared" si="19"/>
        <v>0</v>
      </c>
      <c r="AT19" s="58"/>
      <c r="AU19" s="40">
        <f t="shared" si="20"/>
        <v>0</v>
      </c>
      <c r="AV19" s="58"/>
      <c r="AW19" s="40">
        <f t="shared" si="21"/>
        <v>0</v>
      </c>
      <c r="AX19" s="58"/>
      <c r="AY19" s="40">
        <f t="shared" si="22"/>
        <v>0</v>
      </c>
      <c r="AZ19" s="58"/>
      <c r="BA19" s="40">
        <f t="shared" si="23"/>
        <v>0</v>
      </c>
      <c r="BB19" s="58"/>
      <c r="BC19" s="40">
        <f t="shared" si="24"/>
        <v>0</v>
      </c>
      <c r="BD19" s="58"/>
      <c r="BE19" s="40">
        <f t="shared" si="25"/>
        <v>0</v>
      </c>
      <c r="BF19" s="58"/>
      <c r="BG19" s="40">
        <f t="shared" si="26"/>
        <v>0</v>
      </c>
      <c r="BH19" s="58"/>
      <c r="BI19" s="40">
        <f t="shared" si="27"/>
        <v>0</v>
      </c>
      <c r="BJ19" s="41"/>
      <c r="BK19" s="40">
        <f t="shared" si="27"/>
        <v>0</v>
      </c>
      <c r="BL19" s="58"/>
      <c r="BM19" s="64"/>
      <c r="BN19" s="40">
        <f t="shared" ref="BN19" si="144">IF(BL19=BL$4,BN$4,0)</f>
        <v>0</v>
      </c>
      <c r="BO19" s="58"/>
      <c r="BP19" s="64"/>
      <c r="BQ19" s="40">
        <f t="shared" ref="BQ19" si="145">IF(BO19=BO$4,BQ$4,0)</f>
        <v>0</v>
      </c>
      <c r="BR19" s="58"/>
      <c r="BS19" s="64"/>
      <c r="BT19" s="40">
        <f>IF(BR19=BR$4,BT$4,0)</f>
        <v>0</v>
      </c>
      <c r="BU19" s="40" t="str">
        <f t="shared" si="31"/>
        <v xml:space="preserve"> </v>
      </c>
      <c r="BV19" s="84"/>
      <c r="BW19" s="85"/>
    </row>
    <row r="20" spans="1:75" s="42" customFormat="1" ht="40.799999999999997" x14ac:dyDescent="0.3">
      <c r="A20" s="36"/>
      <c r="B20" s="37" t="s">
        <v>68</v>
      </c>
      <c r="C20" s="38">
        <f>E20+G20+I20+K20+M20+O20+Q20+S20+U20+W20+BV20</f>
        <v>47</v>
      </c>
      <c r="D20" s="39"/>
      <c r="E20" s="40">
        <f t="shared" ref="E20:E21" si="146">Y20+AA20+AC20+AE20+AG20+AI20+AK20+AM20+AO20+AQ20+AS20+AU20+AW20+AY20+BA20+BC20+BE20+BG20+BI20+BK20</f>
        <v>17</v>
      </c>
      <c r="F20" s="67" t="s">
        <v>303</v>
      </c>
      <c r="G20" s="40">
        <f>BN20+BQ20+BT20</f>
        <v>3</v>
      </c>
      <c r="H20" s="65" t="s">
        <v>168</v>
      </c>
      <c r="I20" s="40">
        <f t="shared" si="3"/>
        <v>3</v>
      </c>
      <c r="J20" s="65" t="s">
        <v>173</v>
      </c>
      <c r="K20" s="40">
        <f t="shared" ref="K20" si="147">IF(J20=J$4,K$4,0)</f>
        <v>3</v>
      </c>
      <c r="L20" s="65" t="s">
        <v>175</v>
      </c>
      <c r="M20" s="40">
        <f t="shared" ref="M20:M21" si="148">IF(L20=L$4,M$4,0)</f>
        <v>3</v>
      </c>
      <c r="N20" s="65" t="s">
        <v>177</v>
      </c>
      <c r="O20" s="40">
        <f t="shared" si="138"/>
        <v>3</v>
      </c>
      <c r="P20" s="65" t="s">
        <v>218</v>
      </c>
      <c r="Q20" s="40">
        <f t="shared" ref="Q20" si="149">IF(P20=P$4,Q$4,0)</f>
        <v>3</v>
      </c>
      <c r="R20" s="65" t="s">
        <v>202</v>
      </c>
      <c r="S20" s="40">
        <f t="shared" ref="S20" si="150">IF(R20=R$4,S$4,0)</f>
        <v>3</v>
      </c>
      <c r="T20" s="65" t="s">
        <v>181</v>
      </c>
      <c r="U20" s="40">
        <f t="shared" ref="U20" si="151">IF(T20=T$4,U$4,0)</f>
        <v>3</v>
      </c>
      <c r="V20" s="65" t="s">
        <v>183</v>
      </c>
      <c r="W20" s="40">
        <f t="shared" ref="W20" si="152">IF(V20=V$4,W$4,0)</f>
        <v>3</v>
      </c>
      <c r="X20" s="61" t="s">
        <v>159</v>
      </c>
      <c r="Y20" s="40">
        <f t="shared" si="9"/>
        <v>1</v>
      </c>
      <c r="Z20" s="61" t="s">
        <v>160</v>
      </c>
      <c r="AA20" s="40">
        <f t="shared" si="10"/>
        <v>1</v>
      </c>
      <c r="AB20" s="61" t="s">
        <v>161</v>
      </c>
      <c r="AC20" s="40">
        <f t="shared" si="11"/>
        <v>1</v>
      </c>
      <c r="AD20" s="61" t="s">
        <v>207</v>
      </c>
      <c r="AE20" s="40">
        <f t="shared" si="12"/>
        <v>1</v>
      </c>
      <c r="AF20" s="61" t="s">
        <v>201</v>
      </c>
      <c r="AG20" s="40">
        <f t="shared" si="13"/>
        <v>1</v>
      </c>
      <c r="AH20" s="61" t="s">
        <v>205</v>
      </c>
      <c r="AI20" s="55">
        <f t="shared" si="14"/>
        <v>1</v>
      </c>
      <c r="AJ20" s="61" t="s">
        <v>162</v>
      </c>
      <c r="AK20" s="40">
        <f t="shared" si="15"/>
        <v>1</v>
      </c>
      <c r="AL20" s="61" t="s">
        <v>247</v>
      </c>
      <c r="AM20" s="40">
        <f t="shared" si="16"/>
        <v>1</v>
      </c>
      <c r="AN20" s="61" t="s">
        <v>204</v>
      </c>
      <c r="AO20" s="40">
        <f t="shared" si="17"/>
        <v>1</v>
      </c>
      <c r="AP20" s="61" t="s">
        <v>248</v>
      </c>
      <c r="AQ20" s="40">
        <f t="shared" si="18"/>
        <v>0</v>
      </c>
      <c r="AR20" s="61" t="s">
        <v>221</v>
      </c>
      <c r="AS20" s="40">
        <f t="shared" si="19"/>
        <v>1</v>
      </c>
      <c r="AT20" s="61" t="s">
        <v>223</v>
      </c>
      <c r="AU20" s="40">
        <f t="shared" si="20"/>
        <v>1</v>
      </c>
      <c r="AV20" s="61" t="s">
        <v>249</v>
      </c>
      <c r="AW20" s="40">
        <f t="shared" si="21"/>
        <v>0</v>
      </c>
      <c r="AX20" s="61" t="s">
        <v>200</v>
      </c>
      <c r="AY20" s="40">
        <f t="shared" si="22"/>
        <v>1</v>
      </c>
      <c r="AZ20" s="61" t="s">
        <v>163</v>
      </c>
      <c r="BA20" s="40">
        <f t="shared" si="23"/>
        <v>1</v>
      </c>
      <c r="BB20" s="61" t="s">
        <v>164</v>
      </c>
      <c r="BC20" s="40">
        <f t="shared" si="24"/>
        <v>1</v>
      </c>
      <c r="BD20" s="61" t="s">
        <v>206</v>
      </c>
      <c r="BE20" s="40">
        <f t="shared" si="25"/>
        <v>1</v>
      </c>
      <c r="BF20" s="61" t="s">
        <v>203</v>
      </c>
      <c r="BG20" s="40">
        <f t="shared" si="26"/>
        <v>1</v>
      </c>
      <c r="BH20" s="61" t="s">
        <v>158</v>
      </c>
      <c r="BI20" s="40">
        <f t="shared" si="27"/>
        <v>1</v>
      </c>
      <c r="BJ20" s="41"/>
      <c r="BK20" s="40">
        <f t="shared" si="27"/>
        <v>0</v>
      </c>
      <c r="BL20" s="58" t="s">
        <v>169</v>
      </c>
      <c r="BM20" s="64">
        <v>9</v>
      </c>
      <c r="BN20" s="40">
        <f t="shared" ref="BN20" si="153">IF(BL20=BL$4,BN$4,0)</f>
        <v>1</v>
      </c>
      <c r="BO20" s="58" t="s">
        <v>170</v>
      </c>
      <c r="BP20" s="79">
        <v>5</v>
      </c>
      <c r="BQ20" s="40">
        <f>IF(BO20=BO$4,BQ$4,0)</f>
        <v>1</v>
      </c>
      <c r="BR20" s="58" t="s">
        <v>171</v>
      </c>
      <c r="BS20" s="79">
        <v>5</v>
      </c>
      <c r="BT20" s="40">
        <f>IF(BR20=BR$4,BT$4,0)</f>
        <v>1</v>
      </c>
      <c r="BU20" s="55">
        <f t="shared" si="31"/>
        <v>19</v>
      </c>
      <c r="BV20" s="84">
        <f>1+1+1</f>
        <v>3</v>
      </c>
      <c r="BW20" s="85" t="s">
        <v>331</v>
      </c>
    </row>
    <row r="21" spans="1:75" s="42" customFormat="1" ht="40.799999999999997" x14ac:dyDescent="0.3">
      <c r="A21" s="36"/>
      <c r="B21" s="54" t="s">
        <v>194</v>
      </c>
      <c r="C21" s="38">
        <f t="shared" si="39"/>
        <v>17</v>
      </c>
      <c r="D21" s="39"/>
      <c r="E21" s="40">
        <f>Y21+AA21+AC21+AE21+AG21+AI21+AK21+AM21+AO21+AQ21+AS21+AU21+AW21+AY21+BA21+BC21+BE21+BG21+BI21+BK21</f>
        <v>9</v>
      </c>
      <c r="F21" s="67" t="s">
        <v>262</v>
      </c>
      <c r="G21" s="40">
        <f t="shared" si="2"/>
        <v>2</v>
      </c>
      <c r="H21" s="65" t="s">
        <v>236</v>
      </c>
      <c r="I21" s="40">
        <f t="shared" si="3"/>
        <v>0</v>
      </c>
      <c r="J21" s="65" t="s">
        <v>220</v>
      </c>
      <c r="K21" s="40">
        <f t="shared" ref="K21" si="154">IF(J21=J$4,K$4,0)</f>
        <v>0</v>
      </c>
      <c r="L21" s="65" t="s">
        <v>237</v>
      </c>
      <c r="M21" s="40">
        <f t="shared" si="148"/>
        <v>0</v>
      </c>
      <c r="N21" s="65" t="s">
        <v>238</v>
      </c>
      <c r="O21" s="40">
        <f t="shared" ref="O21:O22" si="155">IF(N21=N$4,O$4,0)</f>
        <v>0</v>
      </c>
      <c r="P21" s="56" t="s">
        <v>239</v>
      </c>
      <c r="Q21" s="40">
        <v>1</v>
      </c>
      <c r="R21" s="65" t="s">
        <v>202</v>
      </c>
      <c r="S21" s="40">
        <f t="shared" ref="S21:S22" si="156">IF(R21=R$4,S$4,0)</f>
        <v>3</v>
      </c>
      <c r="T21" s="65" t="s">
        <v>240</v>
      </c>
      <c r="U21" s="40">
        <f t="shared" ref="U21" si="157">IF(T21=T$4,U$4,0)</f>
        <v>0</v>
      </c>
      <c r="V21" s="70" t="s">
        <v>253</v>
      </c>
      <c r="W21" s="40">
        <v>2</v>
      </c>
      <c r="X21" s="58"/>
      <c r="Y21" s="40">
        <f t="shared" si="9"/>
        <v>0</v>
      </c>
      <c r="Z21" s="58"/>
      <c r="AA21" s="40">
        <f t="shared" si="10"/>
        <v>0</v>
      </c>
      <c r="AB21" s="61" t="s">
        <v>161</v>
      </c>
      <c r="AC21" s="40">
        <f t="shared" si="11"/>
        <v>1</v>
      </c>
      <c r="AD21" s="58"/>
      <c r="AE21" s="40">
        <f t="shared" si="12"/>
        <v>0</v>
      </c>
      <c r="AF21" s="61" t="s">
        <v>201</v>
      </c>
      <c r="AG21" s="40">
        <f t="shared" si="13"/>
        <v>1</v>
      </c>
      <c r="AH21" s="58"/>
      <c r="AI21" s="40">
        <f t="shared" si="14"/>
        <v>0</v>
      </c>
      <c r="AJ21" s="61" t="s">
        <v>162</v>
      </c>
      <c r="AK21" s="40">
        <f t="shared" si="15"/>
        <v>1</v>
      </c>
      <c r="AL21" s="58"/>
      <c r="AM21" s="40">
        <f t="shared" si="16"/>
        <v>0</v>
      </c>
      <c r="AN21" s="61" t="s">
        <v>204</v>
      </c>
      <c r="AO21" s="55">
        <f t="shared" si="17"/>
        <v>1</v>
      </c>
      <c r="AP21" s="58"/>
      <c r="AQ21" s="40">
        <f t="shared" si="18"/>
        <v>0</v>
      </c>
      <c r="AR21" s="58"/>
      <c r="AS21" s="40">
        <f t="shared" si="19"/>
        <v>0</v>
      </c>
      <c r="AT21" s="61" t="s">
        <v>223</v>
      </c>
      <c r="AU21" s="40">
        <f t="shared" si="20"/>
        <v>1</v>
      </c>
      <c r="AV21" s="58"/>
      <c r="AW21" s="40">
        <f t="shared" si="21"/>
        <v>0</v>
      </c>
      <c r="AX21" s="61" t="s">
        <v>200</v>
      </c>
      <c r="AY21" s="40">
        <f t="shared" si="22"/>
        <v>1</v>
      </c>
      <c r="AZ21" s="61" t="s">
        <v>163</v>
      </c>
      <c r="BA21" s="40">
        <f t="shared" si="23"/>
        <v>1</v>
      </c>
      <c r="BB21" s="61" t="s">
        <v>164</v>
      </c>
      <c r="BC21" s="40">
        <f t="shared" si="24"/>
        <v>1</v>
      </c>
      <c r="BD21" s="58" t="s">
        <v>241</v>
      </c>
      <c r="BE21" s="40">
        <f t="shared" si="25"/>
        <v>0</v>
      </c>
      <c r="BF21" s="58"/>
      <c r="BG21" s="40">
        <f t="shared" si="26"/>
        <v>0</v>
      </c>
      <c r="BH21" s="61" t="s">
        <v>158</v>
      </c>
      <c r="BI21" s="40">
        <f t="shared" si="27"/>
        <v>1</v>
      </c>
      <c r="BJ21" s="41"/>
      <c r="BK21" s="40">
        <f t="shared" si="27"/>
        <v>0</v>
      </c>
      <c r="BL21" s="58" t="s">
        <v>169</v>
      </c>
      <c r="BM21" s="64">
        <v>7</v>
      </c>
      <c r="BN21" s="40">
        <f t="shared" ref="BN21" si="158">IF(BL21=BL$4,BN$4,0)</f>
        <v>1</v>
      </c>
      <c r="BO21" s="58" t="s">
        <v>170</v>
      </c>
      <c r="BP21" s="64">
        <v>9</v>
      </c>
      <c r="BQ21" s="40">
        <f t="shared" ref="BQ21" si="159">IF(BO21=BO$4,BQ$4,0)</f>
        <v>1</v>
      </c>
      <c r="BR21" s="58"/>
      <c r="BS21" s="64"/>
      <c r="BT21" s="40">
        <f t="shared" si="30"/>
        <v>0</v>
      </c>
      <c r="BU21" s="40" t="str">
        <f t="shared" si="31"/>
        <v xml:space="preserve"> </v>
      </c>
      <c r="BV21" s="84"/>
      <c r="BW21" s="85"/>
    </row>
    <row r="22" spans="1:75" s="42" customFormat="1" ht="38.4" x14ac:dyDescent="0.3">
      <c r="A22" s="36"/>
      <c r="B22" s="54" t="s">
        <v>196</v>
      </c>
      <c r="C22" s="38">
        <f t="shared" si="39"/>
        <v>2</v>
      </c>
      <c r="D22" s="39"/>
      <c r="E22" s="40">
        <f t="shared" si="111"/>
        <v>0</v>
      </c>
      <c r="F22" s="67"/>
      <c r="G22" s="40">
        <f t="shared" si="2"/>
        <v>0</v>
      </c>
      <c r="H22" s="56"/>
      <c r="I22" s="40">
        <f t="shared" si="3"/>
        <v>0</v>
      </c>
      <c r="J22" s="70" t="s">
        <v>259</v>
      </c>
      <c r="K22" s="40">
        <f t="shared" ref="K22:K24" si="160">IF(J22=J$4,K$4,0)</f>
        <v>0</v>
      </c>
      <c r="L22" s="65" t="s">
        <v>251</v>
      </c>
      <c r="M22" s="40">
        <f t="shared" ref="M22:M23" si="161">IF(L22=L$4,M$4,0)</f>
        <v>0</v>
      </c>
      <c r="N22" s="65" t="s">
        <v>233</v>
      </c>
      <c r="O22" s="40">
        <f t="shared" si="155"/>
        <v>0</v>
      </c>
      <c r="P22" s="65" t="s">
        <v>260</v>
      </c>
      <c r="Q22" s="40">
        <f t="shared" ref="Q22" si="162">IF(P22=P$4,Q$4,0)</f>
        <v>0</v>
      </c>
      <c r="R22" s="65" t="s">
        <v>202</v>
      </c>
      <c r="S22" s="40">
        <f t="shared" si="156"/>
        <v>3</v>
      </c>
      <c r="T22" s="56"/>
      <c r="U22" s="40">
        <f t="shared" ref="U22" si="163">IF(T22=T$4,U$4,0)</f>
        <v>0</v>
      </c>
      <c r="V22" s="65" t="s">
        <v>250</v>
      </c>
      <c r="W22" s="40">
        <f t="shared" ref="W22" si="164">IF(V22=V$4,W$4,0)</f>
        <v>0</v>
      </c>
      <c r="X22" s="58"/>
      <c r="Y22" s="40">
        <f t="shared" si="9"/>
        <v>0</v>
      </c>
      <c r="Z22" s="58"/>
      <c r="AA22" s="40">
        <f t="shared" si="10"/>
        <v>0</v>
      </c>
      <c r="AB22" s="58"/>
      <c r="AC22" s="40">
        <f t="shared" si="11"/>
        <v>0</v>
      </c>
      <c r="AD22" s="58"/>
      <c r="AE22" s="40">
        <f t="shared" si="12"/>
        <v>0</v>
      </c>
      <c r="AF22" s="58"/>
      <c r="AG22" s="40">
        <f t="shared" si="13"/>
        <v>0</v>
      </c>
      <c r="AH22" s="58"/>
      <c r="AI22" s="40">
        <f t="shared" si="14"/>
        <v>0</v>
      </c>
      <c r="AJ22" s="58"/>
      <c r="AK22" s="40">
        <f t="shared" si="15"/>
        <v>0</v>
      </c>
      <c r="AL22" s="58"/>
      <c r="AM22" s="40">
        <f t="shared" si="16"/>
        <v>0</v>
      </c>
      <c r="AN22" s="58"/>
      <c r="AO22" s="40">
        <f t="shared" si="17"/>
        <v>0</v>
      </c>
      <c r="AP22" s="58"/>
      <c r="AQ22" s="40">
        <f t="shared" si="18"/>
        <v>0</v>
      </c>
      <c r="AR22" s="58"/>
      <c r="AS22" s="40">
        <f t="shared" si="19"/>
        <v>0</v>
      </c>
      <c r="AT22" s="58"/>
      <c r="AU22" s="40">
        <f t="shared" si="20"/>
        <v>0</v>
      </c>
      <c r="AV22" s="58"/>
      <c r="AW22" s="40">
        <f t="shared" si="21"/>
        <v>0</v>
      </c>
      <c r="AX22" s="58"/>
      <c r="AY22" s="40">
        <f t="shared" si="22"/>
        <v>0</v>
      </c>
      <c r="AZ22" s="58"/>
      <c r="BA22" s="40">
        <f t="shared" si="23"/>
        <v>0</v>
      </c>
      <c r="BB22" s="58"/>
      <c r="BC22" s="40">
        <f t="shared" si="24"/>
        <v>0</v>
      </c>
      <c r="BD22" s="58"/>
      <c r="BE22" s="40">
        <f t="shared" si="25"/>
        <v>0</v>
      </c>
      <c r="BF22" s="58"/>
      <c r="BG22" s="40">
        <f t="shared" si="26"/>
        <v>0</v>
      </c>
      <c r="BH22" s="58"/>
      <c r="BI22" s="40">
        <f t="shared" si="27"/>
        <v>0</v>
      </c>
      <c r="BJ22" s="41"/>
      <c r="BK22" s="40">
        <f t="shared" si="27"/>
        <v>0</v>
      </c>
      <c r="BL22" s="58"/>
      <c r="BM22" s="64"/>
      <c r="BN22" s="40">
        <f t="shared" ref="BN22" si="165">IF(BL22=BL$4,BN$4,0)</f>
        <v>0</v>
      </c>
      <c r="BO22" s="58"/>
      <c r="BP22" s="64"/>
      <c r="BQ22" s="40">
        <f t="shared" ref="BQ22" si="166">IF(BO22=BO$4,BQ$4,0)</f>
        <v>0</v>
      </c>
      <c r="BR22" s="58"/>
      <c r="BS22" s="64"/>
      <c r="BT22" s="40">
        <f t="shared" si="30"/>
        <v>0</v>
      </c>
      <c r="BU22" s="40" t="str">
        <f t="shared" si="31"/>
        <v xml:space="preserve"> </v>
      </c>
      <c r="BV22" s="84">
        <v>-1</v>
      </c>
      <c r="BW22" s="85" t="s">
        <v>333</v>
      </c>
    </row>
    <row r="23" spans="1:75" s="42" customFormat="1" ht="30.6" x14ac:dyDescent="0.3">
      <c r="A23" s="36"/>
      <c r="B23" s="54" t="s">
        <v>198</v>
      </c>
      <c r="C23" s="38">
        <f t="shared" si="39"/>
        <v>10</v>
      </c>
      <c r="D23" s="39"/>
      <c r="E23" s="40">
        <f t="shared" ref="E23" si="167">Y23+AA23+AC23+AE23+AG23+AI23+AK23+AM23+AO23+AQ23+AS23+AU23+AW23+AY23+BA23+BC23+BE23+BG23+BI23+BK23</f>
        <v>7</v>
      </c>
      <c r="F23" s="67"/>
      <c r="G23" s="40">
        <f t="shared" si="2"/>
        <v>0</v>
      </c>
      <c r="H23" s="65" t="s">
        <v>295</v>
      </c>
      <c r="I23" s="40">
        <f t="shared" si="3"/>
        <v>0</v>
      </c>
      <c r="J23" s="65" t="s">
        <v>220</v>
      </c>
      <c r="K23" s="40">
        <f t="shared" si="160"/>
        <v>0</v>
      </c>
      <c r="L23" s="65" t="s">
        <v>296</v>
      </c>
      <c r="M23" s="40">
        <f t="shared" si="161"/>
        <v>0</v>
      </c>
      <c r="N23" s="65" t="s">
        <v>297</v>
      </c>
      <c r="O23" s="40">
        <f t="shared" ref="O23" si="168">IF(N23=N$4,O$4,0)</f>
        <v>0</v>
      </c>
      <c r="P23" s="65" t="s">
        <v>298</v>
      </c>
      <c r="Q23" s="40">
        <f t="shared" ref="Q23" si="169">IF(P23=P$4,Q$4,0)</f>
        <v>0</v>
      </c>
      <c r="R23" s="65" t="s">
        <v>202</v>
      </c>
      <c r="S23" s="40">
        <f t="shared" ref="S23" si="170">IF(R23=R$4,S$4,0)</f>
        <v>3</v>
      </c>
      <c r="T23" s="65" t="s">
        <v>299</v>
      </c>
      <c r="U23" s="40">
        <f t="shared" ref="U23" si="171">IF(T23=T$4,U$4,0)</f>
        <v>0</v>
      </c>
      <c r="V23" s="65" t="s">
        <v>300</v>
      </c>
      <c r="W23" s="40">
        <f t="shared" ref="W23" si="172">IF(V23=V$4,W$4,0)</f>
        <v>0</v>
      </c>
      <c r="X23" s="61" t="s">
        <v>350</v>
      </c>
      <c r="Y23" s="40">
        <f t="shared" si="9"/>
        <v>0</v>
      </c>
      <c r="Z23" s="61" t="s">
        <v>160</v>
      </c>
      <c r="AA23" s="40">
        <f t="shared" si="10"/>
        <v>1</v>
      </c>
      <c r="AB23" s="61" t="s">
        <v>291</v>
      </c>
      <c r="AC23" s="40">
        <f t="shared" si="11"/>
        <v>0</v>
      </c>
      <c r="AD23" s="58"/>
      <c r="AE23" s="40">
        <f t="shared" si="12"/>
        <v>0</v>
      </c>
      <c r="AF23" s="61" t="s">
        <v>201</v>
      </c>
      <c r="AG23" s="40">
        <f t="shared" si="13"/>
        <v>1</v>
      </c>
      <c r="AH23" s="61" t="s">
        <v>292</v>
      </c>
      <c r="AI23" s="40">
        <f t="shared" si="14"/>
        <v>0</v>
      </c>
      <c r="AJ23" s="61" t="s">
        <v>162</v>
      </c>
      <c r="AK23" s="40">
        <f t="shared" si="15"/>
        <v>1</v>
      </c>
      <c r="AL23" s="58"/>
      <c r="AM23" s="40">
        <f t="shared" si="16"/>
        <v>0</v>
      </c>
      <c r="AN23" s="58"/>
      <c r="AO23" s="40">
        <f t="shared" si="17"/>
        <v>0</v>
      </c>
      <c r="AP23" s="58"/>
      <c r="AQ23" s="40">
        <f t="shared" si="18"/>
        <v>0</v>
      </c>
      <c r="AR23" s="58"/>
      <c r="AS23" s="40">
        <f t="shared" si="19"/>
        <v>0</v>
      </c>
      <c r="AT23" s="61" t="s">
        <v>293</v>
      </c>
      <c r="AU23" s="40">
        <f t="shared" si="20"/>
        <v>0</v>
      </c>
      <c r="AV23" s="61" t="s">
        <v>294</v>
      </c>
      <c r="AW23" s="40">
        <f t="shared" si="21"/>
        <v>0</v>
      </c>
      <c r="AX23" s="61" t="s">
        <v>200</v>
      </c>
      <c r="AY23" s="55">
        <f t="shared" si="22"/>
        <v>1</v>
      </c>
      <c r="AZ23" s="61" t="s">
        <v>163</v>
      </c>
      <c r="BA23" s="40">
        <f t="shared" si="23"/>
        <v>1</v>
      </c>
      <c r="BB23" s="61" t="s">
        <v>164</v>
      </c>
      <c r="BC23" s="40">
        <f t="shared" si="24"/>
        <v>1</v>
      </c>
      <c r="BD23" s="58"/>
      <c r="BE23" s="40">
        <f t="shared" si="25"/>
        <v>0</v>
      </c>
      <c r="BF23" s="58"/>
      <c r="BG23" s="40">
        <f t="shared" si="26"/>
        <v>0</v>
      </c>
      <c r="BH23" s="61" t="s">
        <v>158</v>
      </c>
      <c r="BI23" s="40">
        <f t="shared" si="27"/>
        <v>1</v>
      </c>
      <c r="BJ23" s="41"/>
      <c r="BK23" s="40">
        <f t="shared" si="27"/>
        <v>0</v>
      </c>
      <c r="BL23" s="58"/>
      <c r="BM23" s="64"/>
      <c r="BN23" s="40">
        <f t="shared" ref="BN23" si="173">IF(BL23=BL$4,BN$4,0)</f>
        <v>0</v>
      </c>
      <c r="BO23" s="58"/>
      <c r="BP23" s="64"/>
      <c r="BQ23" s="40">
        <f t="shared" ref="BQ23" si="174">IF(BO23=BO$4,BQ$4,0)</f>
        <v>0</v>
      </c>
      <c r="BR23" s="58"/>
      <c r="BS23" s="64"/>
      <c r="BT23" s="40">
        <f t="shared" si="30"/>
        <v>0</v>
      </c>
      <c r="BU23" s="40" t="str">
        <f t="shared" si="31"/>
        <v xml:space="preserve"> </v>
      </c>
      <c r="BV23" s="84"/>
      <c r="BW23" s="85"/>
    </row>
    <row r="24" spans="1:75" s="42" customFormat="1" ht="48" x14ac:dyDescent="0.3">
      <c r="A24" s="36"/>
      <c r="B24" s="37" t="s">
        <v>67</v>
      </c>
      <c r="C24" s="38">
        <f t="shared" si="39"/>
        <v>13</v>
      </c>
      <c r="D24" s="39"/>
      <c r="E24" s="40">
        <f t="shared" ref="E24" si="175">Y24+AA24+AC24+AE24+AG24+AI24+AK24+AM24+AO24+AQ24+AS24+AU24+AW24+AY24+BA24+BC24+BE24+BG24+BI24+BK24</f>
        <v>7</v>
      </c>
      <c r="F24" s="67"/>
      <c r="G24" s="40">
        <f t="shared" si="2"/>
        <v>0</v>
      </c>
      <c r="H24" s="70" t="s">
        <v>324</v>
      </c>
      <c r="I24" s="40">
        <f t="shared" si="3"/>
        <v>0</v>
      </c>
      <c r="J24" s="65" t="s">
        <v>269</v>
      </c>
      <c r="K24" s="40">
        <f t="shared" si="160"/>
        <v>0</v>
      </c>
      <c r="L24" s="65" t="s">
        <v>251</v>
      </c>
      <c r="M24" s="40">
        <f t="shared" ref="M24" si="176">IF(L24=L$4,M$4,0)</f>
        <v>0</v>
      </c>
      <c r="N24" s="65" t="s">
        <v>325</v>
      </c>
      <c r="O24" s="40">
        <f t="shared" ref="O24" si="177">IF(N24=N$4,O$4,0)</f>
        <v>0</v>
      </c>
      <c r="P24" s="65" t="s">
        <v>218</v>
      </c>
      <c r="Q24" s="40">
        <f t="shared" ref="Q24" si="178">IF(P24=P$4,Q$4,0)</f>
        <v>3</v>
      </c>
      <c r="R24" s="65" t="s">
        <v>202</v>
      </c>
      <c r="S24" s="40">
        <f t="shared" ref="S24" si="179">IF(R24=R$4,S$4,0)</f>
        <v>3</v>
      </c>
      <c r="T24" s="65" t="s">
        <v>326</v>
      </c>
      <c r="U24" s="40">
        <f t="shared" ref="U24" si="180">IF(T24=T$4,U$4,0)</f>
        <v>0</v>
      </c>
      <c r="V24" s="56"/>
      <c r="W24" s="40">
        <f t="shared" ref="W24" si="181">IF(V24=V$4,W$4,0)</f>
        <v>0</v>
      </c>
      <c r="X24" s="61" t="s">
        <v>349</v>
      </c>
      <c r="Y24" s="40">
        <f t="shared" si="9"/>
        <v>0</v>
      </c>
      <c r="Z24" s="58"/>
      <c r="AA24" s="40">
        <f t="shared" si="10"/>
        <v>0</v>
      </c>
      <c r="AB24" s="61" t="s">
        <v>302</v>
      </c>
      <c r="AC24" s="40">
        <f t="shared" si="11"/>
        <v>0</v>
      </c>
      <c r="AD24" s="58"/>
      <c r="AE24" s="40">
        <f t="shared" si="12"/>
        <v>0</v>
      </c>
      <c r="AF24" s="61" t="s">
        <v>201</v>
      </c>
      <c r="AG24" s="40">
        <f t="shared" si="13"/>
        <v>1</v>
      </c>
      <c r="AH24" s="61" t="s">
        <v>205</v>
      </c>
      <c r="AI24" s="40">
        <f t="shared" si="14"/>
        <v>1</v>
      </c>
      <c r="AJ24" s="61" t="s">
        <v>162</v>
      </c>
      <c r="AK24" s="40">
        <f t="shared" si="15"/>
        <v>1</v>
      </c>
      <c r="AL24" s="58"/>
      <c r="AM24" s="40">
        <f t="shared" si="16"/>
        <v>0</v>
      </c>
      <c r="AN24" s="58"/>
      <c r="AO24" s="40">
        <f t="shared" si="17"/>
        <v>0</v>
      </c>
      <c r="AP24" s="58"/>
      <c r="AQ24" s="40">
        <f t="shared" si="18"/>
        <v>0</v>
      </c>
      <c r="AR24" s="61" t="s">
        <v>221</v>
      </c>
      <c r="AS24" s="40">
        <f t="shared" si="19"/>
        <v>1</v>
      </c>
      <c r="AT24" s="61" t="s">
        <v>223</v>
      </c>
      <c r="AU24" s="40">
        <f t="shared" si="20"/>
        <v>1</v>
      </c>
      <c r="AV24" s="58"/>
      <c r="AW24" s="40">
        <f t="shared" si="21"/>
        <v>0</v>
      </c>
      <c r="AX24" s="58"/>
      <c r="AY24" s="40">
        <f t="shared" si="22"/>
        <v>0</v>
      </c>
      <c r="AZ24" s="58"/>
      <c r="BA24" s="40">
        <f t="shared" si="23"/>
        <v>0</v>
      </c>
      <c r="BB24" s="61" t="s">
        <v>164</v>
      </c>
      <c r="BC24" s="55">
        <f t="shared" si="24"/>
        <v>1</v>
      </c>
      <c r="BD24" s="58"/>
      <c r="BE24" s="40">
        <f t="shared" si="25"/>
        <v>0</v>
      </c>
      <c r="BF24" s="58"/>
      <c r="BG24" s="40">
        <f t="shared" si="26"/>
        <v>0</v>
      </c>
      <c r="BH24" s="61" t="s">
        <v>158</v>
      </c>
      <c r="BI24" s="40">
        <f t="shared" si="27"/>
        <v>1</v>
      </c>
      <c r="BJ24" s="41"/>
      <c r="BK24" s="40">
        <f t="shared" si="27"/>
        <v>0</v>
      </c>
      <c r="BL24" s="58"/>
      <c r="BM24" s="64"/>
      <c r="BN24" s="40">
        <f t="shared" ref="BN24" si="182">IF(BL24=BL$4,BN$4,0)</f>
        <v>0</v>
      </c>
      <c r="BO24" s="58"/>
      <c r="BP24" s="64"/>
      <c r="BQ24" s="40">
        <f t="shared" ref="BQ24" si="183">IF(BO24=BO$4,BQ$4,0)</f>
        <v>0</v>
      </c>
      <c r="BR24" s="58"/>
      <c r="BS24" s="64"/>
      <c r="BT24" s="40">
        <f t="shared" si="30"/>
        <v>0</v>
      </c>
      <c r="BU24" s="40" t="str">
        <f t="shared" si="31"/>
        <v xml:space="preserve"> </v>
      </c>
      <c r="BV24" s="84"/>
      <c r="BW24" s="85"/>
    </row>
    <row r="25" spans="1:75" s="42" customFormat="1" x14ac:dyDescent="0.3">
      <c r="A25" s="36"/>
      <c r="B25" s="37"/>
      <c r="C25" s="38"/>
      <c r="D25" s="39"/>
      <c r="E25" s="40"/>
      <c r="F25" s="67"/>
      <c r="G25" s="40"/>
      <c r="H25" s="56"/>
      <c r="I25" s="40"/>
      <c r="J25" s="65"/>
      <c r="K25" s="40"/>
      <c r="L25" s="56"/>
      <c r="M25" s="40"/>
      <c r="N25" s="56"/>
      <c r="O25" s="40"/>
      <c r="P25" s="56"/>
      <c r="Q25" s="40"/>
      <c r="R25" s="56"/>
      <c r="S25" s="40"/>
      <c r="T25" s="56"/>
      <c r="U25" s="40"/>
      <c r="V25" s="56"/>
      <c r="W25" s="40"/>
      <c r="X25" s="58"/>
      <c r="Y25" s="40"/>
      <c r="Z25" s="58"/>
      <c r="AA25" s="40"/>
      <c r="AB25" s="58"/>
      <c r="AC25" s="40"/>
      <c r="AD25" s="58"/>
      <c r="AE25" s="40"/>
      <c r="AF25" s="58"/>
      <c r="AG25" s="40"/>
      <c r="AH25" s="58"/>
      <c r="AI25" s="40"/>
      <c r="AJ25" s="58"/>
      <c r="AK25" s="40"/>
      <c r="AL25" s="58"/>
      <c r="AM25" s="40"/>
      <c r="AN25" s="58"/>
      <c r="AO25" s="40"/>
      <c r="AP25" s="58"/>
      <c r="AQ25" s="40"/>
      <c r="AR25" s="58"/>
      <c r="AS25" s="40"/>
      <c r="AT25" s="58"/>
      <c r="AU25" s="40"/>
      <c r="AV25" s="58"/>
      <c r="AW25" s="40"/>
      <c r="AX25" s="58"/>
      <c r="AY25" s="40"/>
      <c r="AZ25" s="58"/>
      <c r="BA25" s="40"/>
      <c r="BB25" s="58"/>
      <c r="BC25" s="40"/>
      <c r="BD25" s="58"/>
      <c r="BE25" s="40"/>
      <c r="BF25" s="58"/>
      <c r="BG25" s="40"/>
      <c r="BH25" s="58"/>
      <c r="BI25" s="40"/>
      <c r="BJ25" s="41"/>
      <c r="BK25" s="40"/>
      <c r="BL25" s="58"/>
      <c r="BM25" s="64"/>
      <c r="BN25" s="40"/>
      <c r="BO25" s="58"/>
      <c r="BP25" s="64"/>
      <c r="BQ25" s="40"/>
      <c r="BR25" s="58"/>
      <c r="BS25" s="64"/>
      <c r="BT25" s="40"/>
      <c r="BU25" s="40"/>
      <c r="BV25" s="84"/>
      <c r="BW25" s="85"/>
    </row>
    <row r="26" spans="1:75" s="49" customFormat="1" x14ac:dyDescent="0.3">
      <c r="A26" s="44"/>
      <c r="B26" s="45" t="s">
        <v>2</v>
      </c>
      <c r="C26" s="46"/>
      <c r="D26" s="47"/>
      <c r="E26" s="48">
        <f>SUM(E5:E25)</f>
        <v>211</v>
      </c>
      <c r="F26" s="63"/>
      <c r="G26" s="48">
        <f>SUM(G5:G25)</f>
        <v>34</v>
      </c>
      <c r="H26" s="57"/>
      <c r="I26" s="48">
        <f>SUM(I5:I25)</f>
        <v>15</v>
      </c>
      <c r="J26" s="57"/>
      <c r="K26" s="48">
        <f>SUM(K5:K25)</f>
        <v>36</v>
      </c>
      <c r="L26" s="57"/>
      <c r="M26" s="48">
        <f>SUM(M5:M25)</f>
        <v>18</v>
      </c>
      <c r="N26" s="57"/>
      <c r="O26" s="48">
        <f>SUM(O5:O25)</f>
        <v>12</v>
      </c>
      <c r="P26" s="57"/>
      <c r="Q26" s="48">
        <f>SUM(Q5:Q25)</f>
        <v>26</v>
      </c>
      <c r="R26" s="57"/>
      <c r="S26" s="48">
        <f>SUM(S5:S25)</f>
        <v>54</v>
      </c>
      <c r="T26" s="57"/>
      <c r="U26" s="48">
        <f>SUM(U5:U25)</f>
        <v>21</v>
      </c>
      <c r="V26" s="57"/>
      <c r="W26" s="48">
        <f>SUM(W5:W25)</f>
        <v>28</v>
      </c>
      <c r="X26" s="60"/>
      <c r="Y26" s="48">
        <f>SUM(Y5:Y25)</f>
        <v>12</v>
      </c>
      <c r="Z26" s="60"/>
      <c r="AA26" s="48">
        <f>SUM(AA5:AA25)</f>
        <v>14</v>
      </c>
      <c r="AB26" s="60"/>
      <c r="AC26" s="48">
        <f>SUM(AC5:AC25)</f>
        <v>15</v>
      </c>
      <c r="AD26" s="60"/>
      <c r="AE26" s="48">
        <f>SUM(AE5:AE25)</f>
        <v>8</v>
      </c>
      <c r="AF26" s="60"/>
      <c r="AG26" s="48">
        <f>SUM(AG5:AG25)</f>
        <v>15</v>
      </c>
      <c r="AH26" s="60"/>
      <c r="AI26" s="48">
        <f>SUM(AI5:AI25)</f>
        <v>13</v>
      </c>
      <c r="AJ26" s="60"/>
      <c r="AK26" s="48">
        <f>SUM(AK5:AK25)</f>
        <v>16</v>
      </c>
      <c r="AL26" s="60"/>
      <c r="AM26" s="48">
        <f>SUM(AM5:AM25)</f>
        <v>5</v>
      </c>
      <c r="AN26" s="60"/>
      <c r="AO26" s="48">
        <f>SUM(AO5:AO25)</f>
        <v>4</v>
      </c>
      <c r="AP26" s="60"/>
      <c r="AQ26" s="48">
        <f>SUM(AQ5:AQ25)</f>
        <v>4</v>
      </c>
      <c r="AR26" s="60"/>
      <c r="AS26" s="48">
        <f>SUM(AS5:AS25)</f>
        <v>10</v>
      </c>
      <c r="AT26" s="60"/>
      <c r="AU26" s="48">
        <f>SUM(AU5:AU25)</f>
        <v>14</v>
      </c>
      <c r="AV26" s="60"/>
      <c r="AW26" s="48">
        <f>SUM(AW5:AW25)</f>
        <v>2</v>
      </c>
      <c r="AX26" s="60"/>
      <c r="AY26" s="48">
        <f>SUM(AY5:AY25)</f>
        <v>14</v>
      </c>
      <c r="AZ26" s="60"/>
      <c r="BA26" s="48">
        <f>SUM(BA5:BA25)</f>
        <v>13</v>
      </c>
      <c r="BB26" s="60"/>
      <c r="BC26" s="48">
        <f>SUM(BC5:BC25)</f>
        <v>15</v>
      </c>
      <c r="BD26" s="60"/>
      <c r="BE26" s="48">
        <f>SUM(BE5:BE25)</f>
        <v>11</v>
      </c>
      <c r="BF26" s="60"/>
      <c r="BG26" s="48">
        <f>SUM(BG5:BG25)</f>
        <v>9</v>
      </c>
      <c r="BH26" s="60"/>
      <c r="BI26" s="48">
        <f>SUM(BI5:BI25)</f>
        <v>17</v>
      </c>
      <c r="BJ26" s="47"/>
      <c r="BK26" s="48">
        <f>SUM(BK5:BK25)</f>
        <v>0</v>
      </c>
      <c r="BL26" s="60"/>
      <c r="BM26" s="72">
        <f>MAX(BM5:BM25)</f>
        <v>17</v>
      </c>
      <c r="BN26" s="48">
        <f>SUM(BN5:BN25)</f>
        <v>12</v>
      </c>
      <c r="BO26" s="60"/>
      <c r="BP26" s="72">
        <f>MAX(BP5:BP25)</f>
        <v>17</v>
      </c>
      <c r="BQ26" s="48">
        <f>SUM(BQ5:BQ25)</f>
        <v>12</v>
      </c>
      <c r="BR26" s="60"/>
      <c r="BS26" s="72">
        <f>MAX(BS5:BS25)</f>
        <v>23</v>
      </c>
      <c r="BT26" s="48">
        <f>SUM(BT5:BT25)</f>
        <v>10</v>
      </c>
      <c r="BU26" s="48">
        <f>MAX(BU5:BU25)</f>
        <v>57</v>
      </c>
      <c r="BV26" s="86"/>
      <c r="BW26" s="87"/>
    </row>
    <row r="27" spans="1:75" x14ac:dyDescent="0.3">
      <c r="C27" s="2"/>
    </row>
    <row r="28" spans="1:75" x14ac:dyDescent="0.3">
      <c r="C28" s="2"/>
    </row>
  </sheetData>
  <autoFilter ref="A4:BU26"/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кратко</vt:lpstr>
      <vt:lpstr>результаты</vt:lpstr>
      <vt:lpstr>ответы команд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</dc:creator>
  <cp:lastModifiedBy>Кенго</cp:lastModifiedBy>
  <cp:lastPrinted>2013-10-26T11:42:21Z</cp:lastPrinted>
  <dcterms:created xsi:type="dcterms:W3CDTF">2012-11-22T12:09:25Z</dcterms:created>
  <dcterms:modified xsi:type="dcterms:W3CDTF">2017-10-29T18:44:53Z</dcterms:modified>
</cp:coreProperties>
</file>